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SÚŤAŽE\2021\Obnova Ružového parku\_RP_VYKAZY VYMER_2021\RP_09_Zavl_VV_2021\"/>
    </mc:Choice>
  </mc:AlternateContent>
  <xr:revisionPtr revIDLastSave="0" documentId="13_ncr:1_{F1A90063-8285-4059-82FF-DE7356C33F61}" xr6:coauthVersionLast="43" xr6:coauthVersionMax="43" xr10:uidLastSave="{00000000-0000-0000-0000-000000000000}"/>
  <bookViews>
    <workbookView xWindow="945" yWindow="75" windowWidth="17325" windowHeight="14355" activeTab="1" xr2:uid="{00000000-000D-0000-FFFF-FFFF00000000}"/>
  </bookViews>
  <sheets>
    <sheet name="Rekapitulácia stavby" sheetId="1" r:id="rId1"/>
    <sheet name="SO 09 - Závlahový systém" sheetId="2" r:id="rId2"/>
  </sheets>
  <definedNames>
    <definedName name="_xlnm._FilterDatabase" localSheetId="1" hidden="1">'SO 09 - Závlahový systém'!$C$119:$K$262</definedName>
    <definedName name="_xlnm.Print_Titles" localSheetId="0">'Rekapitulácia stavby'!$92:$92</definedName>
    <definedName name="_xlnm.Print_Titles" localSheetId="1">'SO 09 - Závlahový systém'!$119:$119</definedName>
    <definedName name="_xlnm.Print_Area" localSheetId="0">'Rekapitulácia stavby'!$D$4:$AO$76,'Rekapitulácia stavby'!$C$82:$AQ$96</definedName>
    <definedName name="_xlnm.Print_Area" localSheetId="1">'SO 09 - Závlahový systém'!$C$4:$J$76,'SO 09 - Závlahový systém'!$C$107:$J$262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6" i="2"/>
  <c r="BH236" i="2"/>
  <c r="BG236" i="2"/>
  <c r="BE236" i="2"/>
  <c r="T236" i="2"/>
  <c r="R236" i="2"/>
  <c r="P236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2" i="2"/>
  <c r="BH232" i="2"/>
  <c r="BG232" i="2"/>
  <c r="BE232" i="2"/>
  <c r="T232" i="2"/>
  <c r="R232" i="2"/>
  <c r="P232" i="2"/>
  <c r="BI231" i="2"/>
  <c r="BH231" i="2"/>
  <c r="BG231" i="2"/>
  <c r="BE231" i="2"/>
  <c r="T231" i="2"/>
  <c r="R231" i="2"/>
  <c r="P231" i="2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5" i="2"/>
  <c r="BH135" i="2"/>
  <c r="BG135" i="2"/>
  <c r="BE135" i="2"/>
  <c r="T135" i="2"/>
  <c r="R135" i="2"/>
  <c r="P135" i="2"/>
  <c r="BI131" i="2"/>
  <c r="BH131" i="2"/>
  <c r="BG131" i="2"/>
  <c r="BE131" i="2"/>
  <c r="T131" i="2"/>
  <c r="R131" i="2"/>
  <c r="P131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4" i="2"/>
  <c r="BH124" i="2"/>
  <c r="BG124" i="2"/>
  <c r="BE124" i="2"/>
  <c r="T124" i="2"/>
  <c r="R124" i="2"/>
  <c r="P124" i="2"/>
  <c r="BI123" i="2"/>
  <c r="BH123" i="2"/>
  <c r="BG123" i="2"/>
  <c r="BE123" i="2"/>
  <c r="T123" i="2"/>
  <c r="R123" i="2"/>
  <c r="P123" i="2"/>
  <c r="J117" i="2"/>
  <c r="J116" i="2"/>
  <c r="F116" i="2"/>
  <c r="F114" i="2"/>
  <c r="E112" i="2"/>
  <c r="J92" i="2"/>
  <c r="J91" i="2"/>
  <c r="F91" i="2"/>
  <c r="F89" i="2"/>
  <c r="E87" i="2"/>
  <c r="J18" i="2"/>
  <c r="E18" i="2"/>
  <c r="F92" i="2" s="1"/>
  <c r="J17" i="2"/>
  <c r="J12" i="2"/>
  <c r="J114" i="2" s="1"/>
  <c r="E7" i="2"/>
  <c r="E85" i="2" s="1"/>
  <c r="L90" i="1"/>
  <c r="AM90" i="1"/>
  <c r="AM89" i="1"/>
  <c r="L89" i="1"/>
  <c r="AM87" i="1"/>
  <c r="L87" i="1"/>
  <c r="L85" i="1"/>
  <c r="L84" i="1"/>
  <c r="BK258" i="2"/>
  <c r="BK257" i="2"/>
  <c r="BK253" i="2"/>
  <c r="BK246" i="2"/>
  <c r="BK245" i="2"/>
  <c r="BK244" i="2"/>
  <c r="BK241" i="2"/>
  <c r="BK240" i="2"/>
  <c r="BK238" i="2"/>
  <c r="BK233" i="2"/>
  <c r="BK232" i="2"/>
  <c r="BK224" i="2"/>
  <c r="BK220" i="2"/>
  <c r="BK219" i="2"/>
  <c r="BK218" i="2"/>
  <c r="BK213" i="2"/>
  <c r="BK208" i="2"/>
  <c r="BK199" i="2"/>
  <c r="BK198" i="2"/>
  <c r="BK197" i="2"/>
  <c r="BK196" i="2"/>
  <c r="BK186" i="2"/>
  <c r="BK179" i="2"/>
  <c r="BK178" i="2"/>
  <c r="BK174" i="2"/>
  <c r="BK169" i="2"/>
  <c r="BK167" i="2"/>
  <c r="BK164" i="2"/>
  <c r="BK156" i="2"/>
  <c r="BK155" i="2"/>
  <c r="BK151" i="2"/>
  <c r="BK150" i="2"/>
  <c r="BK124" i="2"/>
  <c r="BK260" i="2"/>
  <c r="BK255" i="2"/>
  <c r="BK252" i="2"/>
  <c r="BK243" i="2"/>
  <c r="BK237" i="2"/>
  <c r="BK235" i="2"/>
  <c r="BK227" i="2"/>
  <c r="BK226" i="2"/>
  <c r="BK223" i="2"/>
  <c r="BK221" i="2"/>
  <c r="BK215" i="2"/>
  <c r="BK212" i="2"/>
  <c r="BK209" i="2"/>
  <c r="BK207" i="2"/>
  <c r="BK205" i="2"/>
  <c r="BK204" i="2"/>
  <c r="BK202" i="2"/>
  <c r="BK190" i="2"/>
  <c r="BK189" i="2"/>
  <c r="BK188" i="2"/>
  <c r="BK184" i="2"/>
  <c r="BK172" i="2"/>
  <c r="BK171" i="2"/>
  <c r="BK162" i="2"/>
  <c r="BK158" i="2"/>
  <c r="BK152" i="2"/>
  <c r="BK149" i="2"/>
  <c r="BK148" i="2"/>
  <c r="BK146" i="2"/>
  <c r="BK145" i="2"/>
  <c r="BK140" i="2"/>
  <c r="BK135" i="2"/>
  <c r="BK131" i="2"/>
  <c r="AS94" i="1"/>
  <c r="BK262" i="2"/>
  <c r="BK261" i="2"/>
  <c r="BK259" i="2"/>
  <c r="BK256" i="2"/>
  <c r="BK254" i="2"/>
  <c r="BK251" i="2"/>
  <c r="BK250" i="2"/>
  <c r="BK249" i="2"/>
  <c r="BK248" i="2"/>
  <c r="BK247" i="2"/>
  <c r="BK242" i="2"/>
  <c r="BK239" i="2"/>
  <c r="BK236" i="2"/>
  <c r="BK234" i="2"/>
  <c r="BK231" i="2"/>
  <c r="BK222" i="2"/>
  <c r="BK214" i="2"/>
  <c r="BK211" i="2"/>
  <c r="BK210" i="2"/>
  <c r="BK206" i="2"/>
  <c r="BK203" i="2"/>
  <c r="BK200" i="2"/>
  <c r="BK195" i="2"/>
  <c r="BK194" i="2"/>
  <c r="BK193" i="2"/>
  <c r="BK192" i="2"/>
  <c r="BK177" i="2"/>
  <c r="BK176" i="2"/>
  <c r="BK175" i="2"/>
  <c r="BK168" i="2"/>
  <c r="BK166" i="2"/>
  <c r="BK161" i="2"/>
  <c r="BK159" i="2"/>
  <c r="BK153" i="2"/>
  <c r="BK147" i="2"/>
  <c r="BK139" i="2"/>
  <c r="BK230" i="2"/>
  <c r="BK229" i="2"/>
  <c r="BK228" i="2"/>
  <c r="BK225" i="2"/>
  <c r="BK217" i="2"/>
  <c r="BK216" i="2"/>
  <c r="BK201" i="2"/>
  <c r="BK191" i="2"/>
  <c r="BK187" i="2"/>
  <c r="BK185" i="2"/>
  <c r="BK183" i="2"/>
  <c r="BK182" i="2"/>
  <c r="BK181" i="2"/>
  <c r="BK180" i="2"/>
  <c r="BK173" i="2"/>
  <c r="BK170" i="2"/>
  <c r="BK165" i="2"/>
  <c r="BK163" i="2"/>
  <c r="BK157" i="2"/>
  <c r="BK154" i="2"/>
  <c r="BK127" i="2"/>
  <c r="BK126" i="2"/>
  <c r="BK123" i="2"/>
  <c r="P122" i="2" l="1"/>
  <c r="P160" i="2"/>
  <c r="BK122" i="2"/>
  <c r="J122" i="2" s="1"/>
  <c r="J98" i="2" s="1"/>
  <c r="R122" i="2"/>
  <c r="T122" i="2"/>
  <c r="P144" i="2"/>
  <c r="R160" i="2"/>
  <c r="BK144" i="2"/>
  <c r="J99" i="2"/>
  <c r="R144" i="2"/>
  <c r="T144" i="2"/>
  <c r="BK160" i="2"/>
  <c r="J100" i="2"/>
  <c r="T160" i="2"/>
  <c r="E110" i="2"/>
  <c r="BF123" i="2"/>
  <c r="BF149" i="2"/>
  <c r="BF153" i="2"/>
  <c r="BF155" i="2"/>
  <c r="BF171" i="2"/>
  <c r="BF182" i="2"/>
  <c r="BF188" i="2"/>
  <c r="BF191" i="2"/>
  <c r="BF196" i="2"/>
  <c r="BF199" i="2"/>
  <c r="BF200" i="2"/>
  <c r="BF230" i="2"/>
  <c r="F117" i="2"/>
  <c r="BF124" i="2"/>
  <c r="BF131" i="2"/>
  <c r="BF140" i="2"/>
  <c r="BF146" i="2"/>
  <c r="BF147" i="2"/>
  <c r="BF148" i="2"/>
  <c r="BF151" i="2"/>
  <c r="BF156" i="2"/>
  <c r="BF167" i="2"/>
  <c r="BF170" i="2"/>
  <c r="BF175" i="2"/>
  <c r="BF178" i="2"/>
  <c r="BF179" i="2"/>
  <c r="BF186" i="2"/>
  <c r="BF190" i="2"/>
  <c r="BF195" i="2"/>
  <c r="BF201" i="2"/>
  <c r="BF203" i="2"/>
  <c r="BF207" i="2"/>
  <c r="BF210" i="2"/>
  <c r="BF211" i="2"/>
  <c r="BF212" i="2"/>
  <c r="BF218" i="2"/>
  <c r="BF220" i="2"/>
  <c r="BF229" i="2"/>
  <c r="BF233" i="2"/>
  <c r="BF237" i="2"/>
  <c r="BF238" i="2"/>
  <c r="BF242" i="2"/>
  <c r="BF244" i="2"/>
  <c r="BF246" i="2"/>
  <c r="BF247" i="2"/>
  <c r="BF248" i="2"/>
  <c r="BF249" i="2"/>
  <c r="BF250" i="2"/>
  <c r="BF252" i="2"/>
  <c r="BF254" i="2"/>
  <c r="BF257" i="2"/>
  <c r="BF260" i="2"/>
  <c r="BF261" i="2"/>
  <c r="BF262" i="2"/>
  <c r="BF135" i="2"/>
  <c r="BF139" i="2"/>
  <c r="BF150" i="2"/>
  <c r="BF154" i="2"/>
  <c r="BF161" i="2"/>
  <c r="BF163" i="2"/>
  <c r="BF164" i="2"/>
  <c r="BF165" i="2"/>
  <c r="BF166" i="2"/>
  <c r="BF168" i="2"/>
  <c r="BF169" i="2"/>
  <c r="BF172" i="2"/>
  <c r="BF176" i="2"/>
  <c r="BF177" i="2"/>
  <c r="BF184" i="2"/>
  <c r="BF185" i="2"/>
  <c r="BF187" i="2"/>
  <c r="BF192" i="2"/>
  <c r="BF193" i="2"/>
  <c r="BF197" i="2"/>
  <c r="BF198" i="2"/>
  <c r="BF205" i="2"/>
  <c r="BF206" i="2"/>
  <c r="BF208" i="2"/>
  <c r="BF209" i="2"/>
  <c r="BF214" i="2"/>
  <c r="BF219" i="2"/>
  <c r="BF222" i="2"/>
  <c r="BF223" i="2"/>
  <c r="BF225" i="2"/>
  <c r="BF226" i="2"/>
  <c r="BF232" i="2"/>
  <c r="BF234" i="2"/>
  <c r="BF240" i="2"/>
  <c r="BF241" i="2"/>
  <c r="BF245" i="2"/>
  <c r="BF253" i="2"/>
  <c r="BF256" i="2"/>
  <c r="J89" i="2"/>
  <c r="BF126" i="2"/>
  <c r="BF127" i="2"/>
  <c r="BF145" i="2"/>
  <c r="BF152" i="2"/>
  <c r="BF157" i="2"/>
  <c r="BF158" i="2"/>
  <c r="BF159" i="2"/>
  <c r="BF162" i="2"/>
  <c r="BF173" i="2"/>
  <c r="BF174" i="2"/>
  <c r="BF180" i="2"/>
  <c r="BF181" i="2"/>
  <c r="BF183" i="2"/>
  <c r="BF189" i="2"/>
  <c r="BF194" i="2"/>
  <c r="BF202" i="2"/>
  <c r="BF204" i="2"/>
  <c r="BF213" i="2"/>
  <c r="BF215" i="2"/>
  <c r="BF216" i="2"/>
  <c r="BF217" i="2"/>
  <c r="BF221" i="2"/>
  <c r="BF224" i="2"/>
  <c r="BF227" i="2"/>
  <c r="BF228" i="2"/>
  <c r="BF231" i="2"/>
  <c r="BF235" i="2"/>
  <c r="BF236" i="2"/>
  <c r="BF239" i="2"/>
  <c r="BF243" i="2"/>
  <c r="BF251" i="2"/>
  <c r="BF255" i="2"/>
  <c r="BF258" i="2"/>
  <c r="BF259" i="2"/>
  <c r="F36" i="2"/>
  <c r="BC95" i="1" s="1"/>
  <c r="BC94" i="1" s="1"/>
  <c r="W32" i="1" s="1"/>
  <c r="J33" i="2"/>
  <c r="AV95" i="1" s="1"/>
  <c r="F33" i="2"/>
  <c r="AZ95" i="1" s="1"/>
  <c r="AZ94" i="1" s="1"/>
  <c r="W29" i="1" s="1"/>
  <c r="F35" i="2"/>
  <c r="BB95" i="1" s="1"/>
  <c r="BB94" i="1" s="1"/>
  <c r="W31" i="1" s="1"/>
  <c r="F37" i="2"/>
  <c r="BD95" i="1" s="1"/>
  <c r="BD94" i="1" s="1"/>
  <c r="W33" i="1" s="1"/>
  <c r="R121" i="2" l="1"/>
  <c r="R120" i="2"/>
  <c r="P121" i="2"/>
  <c r="P120" i="2"/>
  <c r="AU95" i="1" s="1"/>
  <c r="AU94" i="1" s="1"/>
  <c r="T121" i="2"/>
  <c r="T120" i="2"/>
  <c r="BK121" i="2"/>
  <c r="J121" i="2" s="1"/>
  <c r="J97" i="2" s="1"/>
  <c r="AV94" i="1"/>
  <c r="AK29" i="1" s="1"/>
  <c r="AX94" i="1"/>
  <c r="AY94" i="1"/>
  <c r="F34" i="2"/>
  <c r="BA95" i="1" s="1"/>
  <c r="BA94" i="1" s="1"/>
  <c r="W30" i="1" s="1"/>
  <c r="J34" i="2"/>
  <c r="AW95" i="1" s="1"/>
  <c r="AT95" i="1" s="1"/>
  <c r="BK120" i="2" l="1"/>
  <c r="J120" i="2" s="1"/>
  <c r="J96" i="2" s="1"/>
  <c r="AW94" i="1"/>
  <c r="AK30" i="1" s="1"/>
  <c r="AT94" i="1" l="1"/>
  <c r="J30" i="2"/>
  <c r="AG95" i="1" s="1"/>
  <c r="AG94" i="1" s="1"/>
  <c r="AN94" i="1" s="1"/>
  <c r="J39" i="2" l="1"/>
  <c r="AN95" i="1"/>
  <c r="AK26" i="1"/>
  <c r="AK35" i="1" s="1"/>
</calcChain>
</file>

<file path=xl/sharedStrings.xml><?xml version="1.0" encoding="utf-8"?>
<sst xmlns="http://schemas.openxmlformats.org/spreadsheetml/2006/main" count="2145" uniqueCount="624">
  <si>
    <t>Export Komplet</t>
  </si>
  <si>
    <t/>
  </si>
  <si>
    <t>2.0</t>
  </si>
  <si>
    <t>False</t>
  </si>
  <si>
    <t>{de5cb29e-8d33-4587-adc0-2e275501bb22}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</si>
  <si>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</si>
  <si>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</si>
  <si>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</si>
  <si>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</si>
  <si>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</si>
  <si>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</si>
  <si>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20-25</t>
  </si>
  <si>
    <t>Stavba:</t>
  </si>
  <si>
    <t>JKSO:</t>
  </si>
  <si>
    <t>KS:</t>
  </si>
  <si>
    <t>Miesto:</t>
  </si>
  <si>
    <t>Trnava</t>
  </si>
  <si>
    <t>Dátum:</t>
  </si>
  <si>
    <t>Objednávateľ:</t>
  </si>
  <si>
    <t>IČO:</t>
  </si>
  <si>
    <t>MsÚ Trnava</t>
  </si>
  <si>
    <t>IČ DPH:</t>
  </si>
  <si>
    <t>Zhotoviteľ:</t>
  </si>
  <si>
    <t xml:space="preserve"> </t>
  </si>
  <si>
    <t>Projektant:</t>
  </si>
  <si>
    <t>Rudbeckia-ateliér s.r.o.</t>
  </si>
  <si>
    <t>True</t>
  </si>
  <si>
    <t>0,01</t>
  </si>
  <si>
    <t>Spracovateľ:</t>
  </si>
  <si>
    <t>Ing. Júlia Straňáková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</si>
  <si>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</si>
  <si>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</si>
  <si>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</si>
  <si>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</si>
  <si>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</si>
  <si>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</si>
  <si>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</si>
  <si>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</si>
  <si>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</si>
  <si>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</si>
  <si>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</si>
  <si>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</si>
  <si>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</si>
  <si>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</si>
  <si>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</si>
  <si>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</si>
  <si>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</si>
  <si>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</si>
  <si>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</si>
  <si>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</si>
  <si>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</si>
  <si>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</si>
  <si>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</si>
  <si>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</si>
  <si>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</si>
  <si>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</si>
  <si>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</si>
  <si>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</si>
  <si>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</si>
  <si>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</si>
  <si>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</si>
  <si>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</si>
  <si>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</si>
  <si>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</si>
  <si>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</si>
  <si>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</si>
  <si>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</si>
  <si>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</si>
  <si>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</si>
  <si>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</si>
  <si>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</si>
  <si>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</si>
  <si>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</si>
  <si>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</si>
  <si>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</si>
  <si>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</si>
  <si>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09</t>
  </si>
  <si>
    <t>Závlahový systém</t>
  </si>
  <si>
    <t>STA</t>
  </si>
  <si>
    <t>1</t>
  </si>
  <si>
    <t>{3ed22942-13f5-43eb-86de-272ded7b9b96}</t>
  </si>
  <si>
    <t>KRYCÍ LIST ROZPOČTU</t>
  </si>
  <si>
    <t>Objekt:</t>
  </si>
  <si>
    <t>SO 09 - Závlahový systém</t>
  </si>
  <si>
    <t>REKAPITULÁCIA ROZPOČTU</t>
  </si>
  <si>
    <t>Kód dielu - Popis</t>
  </si>
  <si>
    <t>Cena celkom [EUR]</t>
  </si>
  <si>
    <t>Náklady z rozpočtu</t>
  </si>
  <si>
    <t>-1</t>
  </si>
  <si>
    <t>HSV - HSV</t>
  </si>
  <si>
    <t xml:space="preserve">    1.1 - Zemné práce</t>
  </si>
  <si>
    <t xml:space="preserve">    1.2 - Montážne práce</t>
  </si>
  <si>
    <t xml:space="preserve">    1.3 - Materiál pre závlahy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</si>
  <si>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</si>
  <si>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</si>
  <si>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</si>
  <si>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</si>
  <si>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</si>
  <si>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</si>
  <si>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</si>
  <si>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</si>
  <si>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</si>
  <si>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</si>
  <si>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</si>
  <si>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</si>
  <si>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</si>
  <si>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ROZPOCET</t>
  </si>
  <si>
    <t>1.1</t>
  </si>
  <si>
    <t>Zemné práce</t>
  </si>
  <si>
    <t>K</t>
  </si>
  <si>
    <t>119001424</t>
  </si>
  <si>
    <t>Uloženie prepojovacieho kábla do chráničky</t>
  </si>
  <si>
    <t>m</t>
  </si>
  <si>
    <t>4</t>
  </si>
  <si>
    <t>2</t>
  </si>
  <si>
    <t>-1904968136</t>
  </si>
  <si>
    <t>132101102</t>
  </si>
  <si>
    <t>Výkop ryhy do šírky 600 mm v horn.1a2 nad 100 m3</t>
  </si>
  <si>
    <t>m3</t>
  </si>
  <si>
    <t>52211516</t>
  </si>
  <si>
    <t>VV</t>
  </si>
  <si>
    <t>1800*0,15*0,4</t>
  </si>
  <si>
    <t>3</t>
  </si>
  <si>
    <t>141720007</t>
  </si>
  <si>
    <t>Neriadené zemné pretláčanie v hornine tr. 1-2, priemer pretláčania cez 125 do 160 mm</t>
  </si>
  <si>
    <t>-169404623</t>
  </si>
  <si>
    <t>122101102</t>
  </si>
  <si>
    <t>Odkopávka a prekopávka nezapažená v hornine 1 a 2, nad 100 do 1000 m3</t>
  </si>
  <si>
    <t>1432382005</t>
  </si>
  <si>
    <t>100*0,3</t>
  </si>
  <si>
    <t>620*0,3</t>
  </si>
  <si>
    <t>Súčet</t>
  </si>
  <si>
    <t>5</t>
  </si>
  <si>
    <t>162301111</t>
  </si>
  <si>
    <t>Vodorovné premiestnenie výkopku po nespevnenej ceste z horniny tr.1-4, do 100 m3 na vzdialenosť nad 50 do 500 m</t>
  </si>
  <si>
    <t>1584395585</t>
  </si>
  <si>
    <t>6</t>
  </si>
  <si>
    <t>167101102</t>
  </si>
  <si>
    <t>Nakladanie neuľahnutého výkopku z hornín tr.1-4 nad 100 do 1000 m3</t>
  </si>
  <si>
    <t>663481907</t>
  </si>
  <si>
    <t>7</t>
  </si>
  <si>
    <t>174101002</t>
  </si>
  <si>
    <t>Zásyp sypaninou so zhutnením jám, šachiet, rýh, zárezov alebo okolo objektov nad 100 do 1000 m3</t>
  </si>
  <si>
    <t>-1003984804</t>
  </si>
  <si>
    <t>8</t>
  </si>
  <si>
    <t>181301103</t>
  </si>
  <si>
    <t>Rozprestretie ornice v rovine , plocha do 500 m2, hr.do 200 mm</t>
  </si>
  <si>
    <t>m2</t>
  </si>
  <si>
    <t>1057124557</t>
  </si>
  <si>
    <t>"trávniky pri vodných schodoch"2*100</t>
  </si>
  <si>
    <t>"záhony na ružovej promenáde"2*620</t>
  </si>
  <si>
    <t>1.2</t>
  </si>
  <si>
    <t>Montážne práce</t>
  </si>
  <si>
    <t>9</t>
  </si>
  <si>
    <t>871143200</t>
  </si>
  <si>
    <t>Montáž potrubia kvapkovej závlahy-povrchová inštalácia</t>
  </si>
  <si>
    <t>-2081421958</t>
  </si>
  <si>
    <t>10</t>
  </si>
  <si>
    <t>871143201</t>
  </si>
  <si>
    <t>Montáž potrubia kvapkovej závlahy-podpovrchová inštalácia</t>
  </si>
  <si>
    <t>-590616215</t>
  </si>
  <si>
    <t>11</t>
  </si>
  <si>
    <t>871173400</t>
  </si>
  <si>
    <t>Montáž sekčných rozvodov</t>
  </si>
  <si>
    <t>ks</t>
  </si>
  <si>
    <t>-1771056122</t>
  </si>
  <si>
    <t>12</t>
  </si>
  <si>
    <t>891143015</t>
  </si>
  <si>
    <t>Montáž postrekovača sprayového pre zavlažovacie systémy verejných plôch</t>
  </si>
  <si>
    <t>-295410558</t>
  </si>
  <si>
    <t>13</t>
  </si>
  <si>
    <t>891143050</t>
  </si>
  <si>
    <t>Montáž trysky pre statické postrekovače</t>
  </si>
  <si>
    <t>-244736688</t>
  </si>
  <si>
    <t>14</t>
  </si>
  <si>
    <t>891143310</t>
  </si>
  <si>
    <t>Montáž elektromagnetického ventilu - určené pre zavlažovacie systémy verejných plôch</t>
  </si>
  <si>
    <t>-1007437791</t>
  </si>
  <si>
    <t>15</t>
  </si>
  <si>
    <t>891143320</t>
  </si>
  <si>
    <t>Montáž elektroventilových rozdeľovačov pre zavlažovacie systémy</t>
  </si>
  <si>
    <t>-764859694</t>
  </si>
  <si>
    <t>16</t>
  </si>
  <si>
    <t>891153025</t>
  </si>
  <si>
    <t>Montáž postrekovača rotačného pre zavlažovacie systémy verejných plôch</t>
  </si>
  <si>
    <t>-917868411</t>
  </si>
  <si>
    <t>17</t>
  </si>
  <si>
    <t>891153060</t>
  </si>
  <si>
    <t>Montáž trysky pre rotačné postrekovače</t>
  </si>
  <si>
    <t>122141148</t>
  </si>
  <si>
    <t>18</t>
  </si>
  <si>
    <t>895793340</t>
  </si>
  <si>
    <t>Montáž ventilovej šachty pre zavlažovacie systémy</t>
  </si>
  <si>
    <t>-1279269517</t>
  </si>
  <si>
    <t>19</t>
  </si>
  <si>
    <t>895793350</t>
  </si>
  <si>
    <t>Montáž filtrácie závlahových systémov</t>
  </si>
  <si>
    <t>-886286391</t>
  </si>
  <si>
    <t>895793360</t>
  </si>
  <si>
    <t>Montáž ovládacej jednotky 12-24 sekcií</t>
  </si>
  <si>
    <t>-1809345560</t>
  </si>
  <si>
    <t>21</t>
  </si>
  <si>
    <t>895793370</t>
  </si>
  <si>
    <t>Montáž senzora</t>
  </si>
  <si>
    <t>862066617</t>
  </si>
  <si>
    <t>22</t>
  </si>
  <si>
    <t>895793380</t>
  </si>
  <si>
    <t>Zriadenie čerpacej stanice a elektrikárske práce</t>
  </si>
  <si>
    <t>1420790993</t>
  </si>
  <si>
    <t>23</t>
  </si>
  <si>
    <t>895793390</t>
  </si>
  <si>
    <t>Inžinierska činnosť a nastavenie závlahy</t>
  </si>
  <si>
    <t>1618342840</t>
  </si>
  <si>
    <t>1.3</t>
  </si>
  <si>
    <t>Materiál pre závlahy</t>
  </si>
  <si>
    <t>24</t>
  </si>
  <si>
    <t>M</t>
  </si>
  <si>
    <t>Pol1</t>
  </si>
  <si>
    <t>Ponorné čerpadlo, 4 palcové,  G 5/4", 1,5 kW, 4,6 A, Hmax=120 m, Qmax= 100 l/min, 230 V s 20m káblom</t>
  </si>
  <si>
    <t>-2006926400</t>
  </si>
  <si>
    <t>25</t>
  </si>
  <si>
    <t>Pol2</t>
  </si>
  <si>
    <t>Mosadzná redukovaná vsuvka 6/4“x5/4“</t>
  </si>
  <si>
    <t>1872273442</t>
  </si>
  <si>
    <t>26</t>
  </si>
  <si>
    <t>Pol3</t>
  </si>
  <si>
    <t>Spojka priama vnútorný závit 50 x 6/4´´</t>
  </si>
  <si>
    <t>1178234588</t>
  </si>
  <si>
    <t>27</t>
  </si>
  <si>
    <t>Pol4</t>
  </si>
  <si>
    <t>Kotviace lano pr. 6mm</t>
  </si>
  <si>
    <t>-340478680</t>
  </si>
  <si>
    <t>28</t>
  </si>
  <si>
    <t>Pol5</t>
  </si>
  <si>
    <t>Koleno 50</t>
  </si>
  <si>
    <t>-1350232257</t>
  </si>
  <si>
    <t>29</t>
  </si>
  <si>
    <t>Pol6</t>
  </si>
  <si>
    <t>Spojka priama vonkajší závit 50 x 6/4´´</t>
  </si>
  <si>
    <t>-1836582056</t>
  </si>
  <si>
    <t>30</t>
  </si>
  <si>
    <t>Pol7</t>
  </si>
  <si>
    <t>Gulový ventil s pákou, 1 1/2“ FF, PN16</t>
  </si>
  <si>
    <t>1403410232</t>
  </si>
  <si>
    <t>31</t>
  </si>
  <si>
    <t>Pol8</t>
  </si>
  <si>
    <t>Mosadzný sieťový filter 6/4“ - 155 mesh (100 μm), preplach za prevádzky, PN 16, Qmax=3,0 l/s</t>
  </si>
  <si>
    <t>-993430434</t>
  </si>
  <si>
    <t>32</t>
  </si>
  <si>
    <t>Pol9</t>
  </si>
  <si>
    <t>Jednotka riadenia preplachu, programovateľná časová automatika, 230 V, IP55, 16 progr.</t>
  </si>
  <si>
    <t>691220211</t>
  </si>
  <si>
    <t>33</t>
  </si>
  <si>
    <t>Pol10</t>
  </si>
  <si>
    <t>Záložná batéria, LR6, 1,5 V, veľkosť AA</t>
  </si>
  <si>
    <t>1901353980</t>
  </si>
  <si>
    <t>34</t>
  </si>
  <si>
    <t>Pol11</t>
  </si>
  <si>
    <t>T - kus 6/4" - mosadz</t>
  </si>
  <si>
    <t>732353361</t>
  </si>
  <si>
    <t>35</t>
  </si>
  <si>
    <t>Pol12</t>
  </si>
  <si>
    <t>Rekukcia 6/4“x1/2“</t>
  </si>
  <si>
    <t>1847826030</t>
  </si>
  <si>
    <t>36</t>
  </si>
  <si>
    <t>Pol13</t>
  </si>
  <si>
    <t>Gulový ventil s pákou,1/2“ FF, PN16</t>
  </si>
  <si>
    <t>1569802064</t>
  </si>
  <si>
    <t>37</t>
  </si>
  <si>
    <t>Pol14</t>
  </si>
  <si>
    <t>Koncovka pre kompresor 1/2´´</t>
  </si>
  <si>
    <t>-1166271935</t>
  </si>
  <si>
    <t>38</t>
  </si>
  <si>
    <t>Pol15</t>
  </si>
  <si>
    <t>Mosadzná spätná klapka 6/4“ do všetkých polôh, s mosaznou záklopkou, PN16</t>
  </si>
  <si>
    <t>-306605027</t>
  </si>
  <si>
    <t>39</t>
  </si>
  <si>
    <t>Pol16</t>
  </si>
  <si>
    <t>-617250915</t>
  </si>
  <si>
    <t>40</t>
  </si>
  <si>
    <t>Pol17</t>
  </si>
  <si>
    <t>Vsuvka 6/4´´ mosadz</t>
  </si>
  <si>
    <t>-244210382</t>
  </si>
  <si>
    <t>41</t>
  </si>
  <si>
    <t>Pol18</t>
  </si>
  <si>
    <t>Vsuvka redukovaná - 6/4"x5/4"</t>
  </si>
  <si>
    <t>1613266877</t>
  </si>
  <si>
    <t>42</t>
  </si>
  <si>
    <t>Pol19</t>
  </si>
  <si>
    <t>Mosadzná tvarovka - 5 cestná 92 mm</t>
  </si>
  <si>
    <t>1727532706</t>
  </si>
  <si>
    <t>43</t>
  </si>
  <si>
    <t>Pol20</t>
  </si>
  <si>
    <t>Glycerínový manometer 10 bar - zadné pripojenie</t>
  </si>
  <si>
    <t>1864127594</t>
  </si>
  <si>
    <t>44</t>
  </si>
  <si>
    <t>Pol21</t>
  </si>
  <si>
    <t>Tlaková nádoba 8 l - vertikálna</t>
  </si>
  <si>
    <t>1777033540</t>
  </si>
  <si>
    <t>45</t>
  </si>
  <si>
    <t>Pol22</t>
  </si>
  <si>
    <t>Súprava na upevnenie nádoby, priemer 50 - 425mm</t>
  </si>
  <si>
    <t>-990496989</t>
  </si>
  <si>
    <t>46</t>
  </si>
  <si>
    <t>Pol23</t>
  </si>
  <si>
    <t>Frekvenčný menič 1,5kW</t>
  </si>
  <si>
    <t>-521305969</t>
  </si>
  <si>
    <t>47</t>
  </si>
  <si>
    <t>Pol24</t>
  </si>
  <si>
    <t>Závitový DG prechod s vnút. závitom 50x6/4“</t>
  </si>
  <si>
    <t>2128121442</t>
  </si>
  <si>
    <t>48</t>
  </si>
  <si>
    <t>Pol25</t>
  </si>
  <si>
    <t>Plastová rúra DN 150 - chránička potrubia pod komunikáciami</t>
  </si>
  <si>
    <t>1738770568</t>
  </si>
  <si>
    <t>49</t>
  </si>
  <si>
    <t>Pol26</t>
  </si>
  <si>
    <t>Potrubie PE-LD (PN 10), Ø 50 mm, 50x5,2 mm</t>
  </si>
  <si>
    <t>22635150</t>
  </si>
  <si>
    <t>50</t>
  </si>
  <si>
    <t>Pol27</t>
  </si>
  <si>
    <t>Potrubie PE-LD (PN 7,5), Ø 40 mm, 40x4,2 mm</t>
  </si>
  <si>
    <t>188501159</t>
  </si>
  <si>
    <t>51</t>
  </si>
  <si>
    <t>Pol28</t>
  </si>
  <si>
    <t>Potrubie PE-LD (PN 6), Ø 20 mm, 20x2,0 mm</t>
  </si>
  <si>
    <t>-1667349679</t>
  </si>
  <si>
    <t>52</t>
  </si>
  <si>
    <t>Pol29</t>
  </si>
  <si>
    <t>Pružné pripojovacie potrubie QJ 20 pre postrekovače</t>
  </si>
  <si>
    <t>369586356</t>
  </si>
  <si>
    <t>53</t>
  </si>
  <si>
    <t>Pol30</t>
  </si>
  <si>
    <t>Ovládacia jednotka, plast. schránka, až 30 sekcií, integrovaný kombisenzor / 24 sekcií</t>
  </si>
  <si>
    <t>1007611992</t>
  </si>
  <si>
    <t>54</t>
  </si>
  <si>
    <t>Pol31</t>
  </si>
  <si>
    <t>Senzor pôdnej vlhkosti napájanie 24 VAC, pripojenie k ovládacej jednotke na senzorový vstup</t>
  </si>
  <si>
    <t>-1282021663</t>
  </si>
  <si>
    <t>55</t>
  </si>
  <si>
    <t>Pol32</t>
  </si>
  <si>
    <t>Kombisenzor (dažďový+slnečné žiarenie+výpar), bezkáblové zapojenie, 2 dielna sada (bezdrôtový multisensor + prijímač)</t>
  </si>
  <si>
    <t>-1756602297</t>
  </si>
  <si>
    <t>56</t>
  </si>
  <si>
    <t>Pol33</t>
  </si>
  <si>
    <t>Ovládací zemný kábel 5 x 1,5 mm2 CYKY kábel pre 4 elektromagnetické ventily</t>
  </si>
  <si>
    <t>-1362782406</t>
  </si>
  <si>
    <t>57</t>
  </si>
  <si>
    <t>Pol34</t>
  </si>
  <si>
    <t>Ovládací zemný kábel 2 x 1,5 mm2 CYKY kábel pre 1 elektromagnetický ventil</t>
  </si>
  <si>
    <t>917687141</t>
  </si>
  <si>
    <t>58</t>
  </si>
  <si>
    <t>Pol35</t>
  </si>
  <si>
    <t>Ohybná flexibilná chránička PVC MONOFLEX 25 mm vonkajší priemer 25 mm</t>
  </si>
  <si>
    <t>-2117671728</t>
  </si>
  <si>
    <t>59</t>
  </si>
  <si>
    <t>Pol36</t>
  </si>
  <si>
    <t>Vodotesný konektor (0,5-2,5 mm2) dvojdielny</t>
  </si>
  <si>
    <t>-1759116005</t>
  </si>
  <si>
    <t>60</t>
  </si>
  <si>
    <t>Pol37</t>
  </si>
  <si>
    <t>Vodotesný konektor (0,5-6,0 mm2) dvojdielny</t>
  </si>
  <si>
    <t>-621394761</t>
  </si>
  <si>
    <t>61</t>
  </si>
  <si>
    <t>Pol38</t>
  </si>
  <si>
    <t>Elektromagnetický ventil 6/4“, s cievkou 24 V AC, regulácia prietoku</t>
  </si>
  <si>
    <t>1607088145</t>
  </si>
  <si>
    <t>62</t>
  </si>
  <si>
    <t>Pol39</t>
  </si>
  <si>
    <t>Elektromagnetický ventil 1“ , reg.prietoku, vonkajší závit, s cievkou 24 V AC</t>
  </si>
  <si>
    <t>1868924835</t>
  </si>
  <si>
    <t>63</t>
  </si>
  <si>
    <t>Pol40</t>
  </si>
  <si>
    <t>T-kus MMT 6/4“, 2 prievlačné matky, 2 vonkajšie závity, pre el.mag. ventils vonkajším závitom, O-krúžok</t>
  </si>
  <si>
    <t>-1404996269</t>
  </si>
  <si>
    <t>64</t>
  </si>
  <si>
    <t>Pol41</t>
  </si>
  <si>
    <t>T-kus MMT 1“, 2 prievlačné matky, 2 vonkajšie závity, pre el.mag. ventils vonkajším závitom, O-krúžok</t>
  </si>
  <si>
    <t>453013906</t>
  </si>
  <si>
    <t>65</t>
  </si>
  <si>
    <t>Pol42</t>
  </si>
  <si>
    <t>Koleno MT 6/4“, 1 prievlačná matka, pre el.mag. ventil 1 vonkajší závit, O-krúžok</t>
  </si>
  <si>
    <t>-1109621888</t>
  </si>
  <si>
    <t>66</t>
  </si>
  <si>
    <t>Pol43</t>
  </si>
  <si>
    <t>Koleno MT 1“, 1 prievlačná matka, pre el.mag. ventil 1 vonkajší závit, O-krúžok</t>
  </si>
  <si>
    <t>-1627659931</t>
  </si>
  <si>
    <t>67</t>
  </si>
  <si>
    <t>Pol44</t>
  </si>
  <si>
    <t>Mosadzná redukovaná vsuvka 6/4“x1“</t>
  </si>
  <si>
    <t>1193401534</t>
  </si>
  <si>
    <t>68</t>
  </si>
  <si>
    <t>Pol45</t>
  </si>
  <si>
    <t>Ventilová šachtica kruhová</t>
  </si>
  <si>
    <t>1871562818</t>
  </si>
  <si>
    <t>69</t>
  </si>
  <si>
    <t>Pol46</t>
  </si>
  <si>
    <t>Obdĺžniková šachtica, šrób</t>
  </si>
  <si>
    <t>-55099230</t>
  </si>
  <si>
    <t>70</t>
  </si>
  <si>
    <t>Pol47</t>
  </si>
  <si>
    <t>Závitový DG prechod s vonk. závitom 50x6/4“</t>
  </si>
  <si>
    <t>-775978555</t>
  </si>
  <si>
    <t>71</t>
  </si>
  <si>
    <t>Pol48</t>
  </si>
  <si>
    <t>693780753</t>
  </si>
  <si>
    <t>72</t>
  </si>
  <si>
    <t>Pol49</t>
  </si>
  <si>
    <t>Závitový DG prechod s vnút. závitom 40x6/4“</t>
  </si>
  <si>
    <t>1231692022</t>
  </si>
  <si>
    <t>73</t>
  </si>
  <si>
    <t>Pol50</t>
  </si>
  <si>
    <t>Mosadzný nátrubok redukovaný 1“- 3/4“</t>
  </si>
  <si>
    <t>68289597</t>
  </si>
  <si>
    <t>74</t>
  </si>
  <si>
    <t>Pol51</t>
  </si>
  <si>
    <t>Regulátor tlaku 2 bar, 3/4´´</t>
  </si>
  <si>
    <t>-193909003</t>
  </si>
  <si>
    <t>75</t>
  </si>
  <si>
    <t>Pol52</t>
  </si>
  <si>
    <t>Závitový DG prechod s vnút. závitom 20x3/4“</t>
  </si>
  <si>
    <t>-957197982</t>
  </si>
  <si>
    <t>76</t>
  </si>
  <si>
    <t>Pol53</t>
  </si>
  <si>
    <t>Výsuvný postrekovač rotačný (10 cm), výsečový, 40-360°, dostrek 4,3-11,6 m, prietok 0,13-1,23 m3/h</t>
  </si>
  <si>
    <t>-1178095808</t>
  </si>
  <si>
    <t>77</t>
  </si>
  <si>
    <t>Pol54</t>
  </si>
  <si>
    <t>Výsuvný postrekovač rotačný (10 cm), kruhový a výsečový, nerez. výsuvník,  dostrek 4,9-14 m, prietok 0,07-3,23 m3/h</t>
  </si>
  <si>
    <t>1000537938</t>
  </si>
  <si>
    <t>78</t>
  </si>
  <si>
    <t>Pol55</t>
  </si>
  <si>
    <t>Výsuvný postrekovač rotačný (10 cm), kruhový a výsečový, nerez. výsuvník, ADV, sada trysiek,  dostrek 11,9-21,6 m, prietok 0,82-7,24 m3/h</t>
  </si>
  <si>
    <t>1209548556</t>
  </si>
  <si>
    <t>79</t>
  </si>
  <si>
    <t>Pol56</t>
  </si>
  <si>
    <t>Výsuvný postrekovač sprayový (10 cm), reg. tlaku 2,1 bar, bez trysky</t>
  </si>
  <si>
    <t>-1858358926</t>
  </si>
  <si>
    <t>80</t>
  </si>
  <si>
    <t>Pol57</t>
  </si>
  <si>
    <t>Výsuvný postrekovač sprayový (10 cm), reg. tlaku 2,8 bar, bez trysky, ADV ventil</t>
  </si>
  <si>
    <t>879790855</t>
  </si>
  <si>
    <t>81</t>
  </si>
  <si>
    <t>Pol58</t>
  </si>
  <si>
    <t>QJ 20 - závitové kolená (vonk. závit) / 20x1/2“</t>
  </si>
  <si>
    <t>-551433561</t>
  </si>
  <si>
    <t>82</t>
  </si>
  <si>
    <t>Pol59</t>
  </si>
  <si>
    <t>QJ 20 - závitové kolená (vonk. závit) / 20x3/4“</t>
  </si>
  <si>
    <t>-1351560060</t>
  </si>
  <si>
    <t>83</t>
  </si>
  <si>
    <t>Pol60</t>
  </si>
  <si>
    <t>Spojka 1“ x 1“, BSP x BSP, dl. 30 cm, 4 kolená</t>
  </si>
  <si>
    <t>41603137</t>
  </si>
  <si>
    <t>84</t>
  </si>
  <si>
    <t>Pol61</t>
  </si>
  <si>
    <t>Závitový DG prechod s vnút. závitom 40x1“</t>
  </si>
  <si>
    <t>710853153</t>
  </si>
  <si>
    <t>85</t>
  </si>
  <si>
    <t>Pol62</t>
  </si>
  <si>
    <t>Koleno s vnútorným závitom 40x3/4“</t>
  </si>
  <si>
    <t>-1067592750</t>
  </si>
  <si>
    <t>86</t>
  </si>
  <si>
    <t>Pol63</t>
  </si>
  <si>
    <t>Závitový DG prechod s vnút. závitom 40x3/4“</t>
  </si>
  <si>
    <t>2089190723</t>
  </si>
  <si>
    <t>87</t>
  </si>
  <si>
    <t>Pol64</t>
  </si>
  <si>
    <t>Zosilnený navrtávací pás / navrtávacie sedlo 40x3/4“</t>
  </si>
  <si>
    <t>-151256910</t>
  </si>
  <si>
    <t>88</t>
  </si>
  <si>
    <t>Pol65</t>
  </si>
  <si>
    <t>T-kus 50x50</t>
  </si>
  <si>
    <t>-17936914</t>
  </si>
  <si>
    <t>89</t>
  </si>
  <si>
    <t>Pol66</t>
  </si>
  <si>
    <t>T-kus 40x40</t>
  </si>
  <si>
    <t>-968565015</t>
  </si>
  <si>
    <t>90</t>
  </si>
  <si>
    <t>Pol67</t>
  </si>
  <si>
    <t>T-kus 20x20</t>
  </si>
  <si>
    <t>500197717</t>
  </si>
  <si>
    <t>91</t>
  </si>
  <si>
    <t>Pol68</t>
  </si>
  <si>
    <t>961910287</t>
  </si>
  <si>
    <t>92</t>
  </si>
  <si>
    <t>Pol69</t>
  </si>
  <si>
    <t>Koleno 40</t>
  </si>
  <si>
    <t>608161269</t>
  </si>
  <si>
    <t>93</t>
  </si>
  <si>
    <t>Pol70</t>
  </si>
  <si>
    <t>Koleno 20</t>
  </si>
  <si>
    <t>440421092</t>
  </si>
  <si>
    <t>94</t>
  </si>
  <si>
    <t>Pol71</t>
  </si>
  <si>
    <t>Zvieracia objímka 15-16 mm na zaistenie spoja kvapk. potrubia a nástrčnej tvarovky</t>
  </si>
  <si>
    <t>-1240277979</t>
  </si>
  <si>
    <t>95</t>
  </si>
  <si>
    <t>Pol72</t>
  </si>
  <si>
    <t>Jednostranný zemný úchyt PKR pre potrubie 16 mm, dl. 14 cm, profilovaný hrot</t>
  </si>
  <si>
    <t>-254459487</t>
  </si>
  <si>
    <t>96</t>
  </si>
  <si>
    <t>Pol73</t>
  </si>
  <si>
    <t>Spojka priama nástrčná 16 x 16 mm - čierna / ABS/</t>
  </si>
  <si>
    <t>-1575869118</t>
  </si>
  <si>
    <t>97</t>
  </si>
  <si>
    <t>Pol74</t>
  </si>
  <si>
    <t>T-kus nástrčný 16 x 16 x 16 mm - čierny /ABS/</t>
  </si>
  <si>
    <t>-26175254</t>
  </si>
  <si>
    <t>98</t>
  </si>
  <si>
    <t>Pol75</t>
  </si>
  <si>
    <t>Koleno nástrčné 16 x 16 mm - čierne /ABS/</t>
  </si>
  <si>
    <t>1332350509</t>
  </si>
  <si>
    <t>99</t>
  </si>
  <si>
    <t>Pol76</t>
  </si>
  <si>
    <t>Spojka quick joint 20 x 16</t>
  </si>
  <si>
    <t>14520746</t>
  </si>
  <si>
    <t>100</t>
  </si>
  <si>
    <t>Pol77</t>
  </si>
  <si>
    <t>Kvapkovacie potrubie 16 mm 2,1 l/hod - spon 30 cm</t>
  </si>
  <si>
    <t>-674612180</t>
  </si>
  <si>
    <t>101</t>
  </si>
  <si>
    <t>Pol78</t>
  </si>
  <si>
    <t>Rohože s kvapkovacím potrubím pre podpovrchovú mikrozávlahu, 16 mm, 2,2 l/hod., spon 30 cm</t>
  </si>
  <si>
    <t>1481737022</t>
  </si>
  <si>
    <t>102</t>
  </si>
  <si>
    <t>Pol79</t>
  </si>
  <si>
    <t>Montážny materiál pre uchytenie rohoží - drôt pozink. 2,8 mm</t>
  </si>
  <si>
    <t>kg</t>
  </si>
  <si>
    <t>429215828</t>
  </si>
  <si>
    <t>103</t>
  </si>
  <si>
    <t>Pol80</t>
  </si>
  <si>
    <t>Rotačné trysky s rot. paprskami, nastav. výseč 90°-210°, 1,8-3,5 m</t>
  </si>
  <si>
    <t>1724489500</t>
  </si>
  <si>
    <t>104</t>
  </si>
  <si>
    <t>Pol81</t>
  </si>
  <si>
    <t>Rotačné trysky s rot. paprskami, nastav. výseč 45°-105°, 2,5-4,6 m</t>
  </si>
  <si>
    <t>-234490178</t>
  </si>
  <si>
    <t>105</t>
  </si>
  <si>
    <t>Pol82</t>
  </si>
  <si>
    <t>Rotačné trysky s rot. paprskami, nastav. výseč 90°-210°, 2,5-4,6 m</t>
  </si>
  <si>
    <t>1198676463</t>
  </si>
  <si>
    <t>106</t>
  </si>
  <si>
    <t>Pol83</t>
  </si>
  <si>
    <t>Rotačné trysky s rot. paprskami, nastav. výseč 90°-210°, 4,9-6,4 m</t>
  </si>
  <si>
    <t>249919641</t>
  </si>
  <si>
    <t>107</t>
  </si>
  <si>
    <t>Pol84</t>
  </si>
  <si>
    <t>Rotačné trysky s rot. paprskami, nastav. výseč 210°-270°, 4,9-6,4 m</t>
  </si>
  <si>
    <t>804397919</t>
  </si>
  <si>
    <t>108</t>
  </si>
  <si>
    <t>Pol85</t>
  </si>
  <si>
    <t>Rotačné trysky s rot. paprskami, kruhové 360°, 4,9-6,4 m</t>
  </si>
  <si>
    <t>635751113</t>
  </si>
  <si>
    <t>109</t>
  </si>
  <si>
    <t>Pol86</t>
  </si>
  <si>
    <t>Rotačné trysky s rot. paprskami, nastav. výseč 90°-210°, 7,6-9,1m</t>
  </si>
  <si>
    <t>2086303259</t>
  </si>
  <si>
    <t>110</t>
  </si>
  <si>
    <t>Pol87</t>
  </si>
  <si>
    <t>Tryska obdĺžniková - ľavý roh 1,5 x 4,6 m / 2,1 bar, filter</t>
  </si>
  <si>
    <t>-1048395960</t>
  </si>
  <si>
    <t>111</t>
  </si>
  <si>
    <t>Pol88</t>
  </si>
  <si>
    <t>Tryska obdĺžniková - pravý roh 1,5 x 4,6 m / 2,1 bar, filter</t>
  </si>
  <si>
    <t>-1529544864</t>
  </si>
  <si>
    <t>112</t>
  </si>
  <si>
    <t>Pol89</t>
  </si>
  <si>
    <t>Tryska obdĺžniková - pozdĺžny okraj 2,7 x 5,5 m / 2,1 bar, filter</t>
  </si>
  <si>
    <t>-1961382333</t>
  </si>
  <si>
    <t>113</t>
  </si>
  <si>
    <t>Pol90</t>
  </si>
  <si>
    <t>Tryska sprayová nast. výseč, 2,7 m, 2,1 bar, vzostup 0-5°, filter</t>
  </si>
  <si>
    <t>-252329493</t>
  </si>
  <si>
    <t>114</t>
  </si>
  <si>
    <t>Pol91</t>
  </si>
  <si>
    <t>Tryska sprayová nast. výseč, 3,3 m, 2,1 bar, vzost.10-15°, filter</t>
  </si>
  <si>
    <t>-1737611932</t>
  </si>
  <si>
    <t>115</t>
  </si>
  <si>
    <t>Pol92</t>
  </si>
  <si>
    <t>Tryska sprayová nast. výseč, 4,9 m, 2,1 bar, vzostup 28°, filter</t>
  </si>
  <si>
    <t>1520222731</t>
  </si>
  <si>
    <t>116</t>
  </si>
  <si>
    <t>Pol93</t>
  </si>
  <si>
    <t>Tesniaca niť na utesnenie závitov, 150 m</t>
  </si>
  <si>
    <t>276875397</t>
  </si>
  <si>
    <t>117</t>
  </si>
  <si>
    <t>Pol94</t>
  </si>
  <si>
    <t>Objímka upínacia dvojdielna 48 - 53 mm</t>
  </si>
  <si>
    <t>-1204560520</t>
  </si>
  <si>
    <t>118</t>
  </si>
  <si>
    <t>Pol95</t>
  </si>
  <si>
    <t>Šrób kombi, závit M10, dl. 160 mm</t>
  </si>
  <si>
    <t>1700097597</t>
  </si>
  <si>
    <t>119</t>
  </si>
  <si>
    <t>Pol96</t>
  </si>
  <si>
    <t>Montážna pena studniarska, 750 ml</t>
  </si>
  <si>
    <t>695019646</t>
  </si>
  <si>
    <t>120</t>
  </si>
  <si>
    <t>Pol97</t>
  </si>
  <si>
    <t>Ostatný montážny materiál - hmoždinky, skrutky a iné</t>
  </si>
  <si>
    <t>881140048</t>
  </si>
  <si>
    <t>121</t>
  </si>
  <si>
    <t>Pol98</t>
  </si>
  <si>
    <t>Gulový ventil s pákou,1“ MF, PN16</t>
  </si>
  <si>
    <t>626307055</t>
  </si>
  <si>
    <t>122</t>
  </si>
  <si>
    <t>Pol99</t>
  </si>
  <si>
    <t>T-kus s vnútorrným závitom50 x 1“ x 50</t>
  </si>
  <si>
    <t>-1112385243</t>
  </si>
  <si>
    <t>123</t>
  </si>
  <si>
    <t>Pol100</t>
  </si>
  <si>
    <t>Mosadzné závitové predĺženie priame 1´´</t>
  </si>
  <si>
    <t>1356353841</t>
  </si>
  <si>
    <t>124</t>
  </si>
  <si>
    <t>Pol101</t>
  </si>
  <si>
    <t>Mosadzná GEKA spojka s vnútorným závitom 1´´</t>
  </si>
  <si>
    <t>-1073700901</t>
  </si>
  <si>
    <t>125</t>
  </si>
  <si>
    <t>Pol102</t>
  </si>
  <si>
    <t>Koleno s vnútorným závitom 50 x 1´´</t>
  </si>
  <si>
    <t>-1371460399</t>
  </si>
  <si>
    <t>Obnova Ružového parku - SO 09 - Závlahový systém</t>
  </si>
  <si>
    <t>ekvivalent/ výrobok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</si>
</sst>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167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32" fillId="0" borderId="19" xfId="0" applyFont="1" applyBorder="1" applyAlignment="1">
      <alignment horizontal="left" vertical="center"/>
    </xf>
    <xf numFmtId="0" fontId="32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5" borderId="23" xfId="0" applyFill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>
      <selection activeCell="O17" sqref="O17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 x14ac:dyDescent="0.2">
      <c r="AR2" s="193" t="s">
        <v>5</v>
      </c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S2" s="16" t="s">
        <v>6</v>
      </c>
      <c r="BT2" s="16" t="s">
        <v>7</v>
      </c>
    </row>
    <row r="3" spans="1:74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s="1" customFormat="1" ht="24.95" customHeight="1" x14ac:dyDescent="0.2">
      <c r="B4" s="19"/>
      <c r="D4" s="20" t="s">
        <v>8</v>
      </c>
      <c r="AR4" s="19"/>
      <c r="AS4" s="21" t="s">
        <v>9</v>
      </c>
      <c r="BS4" s="16" t="s">
        <v>6</v>
      </c>
    </row>
    <row r="5" spans="1:74" s="1" customFormat="1" ht="12" customHeight="1" x14ac:dyDescent="0.2">
      <c r="B5" s="19"/>
      <c r="D5" s="22" t="s">
        <v>10</v>
      </c>
      <c r="K5" s="178" t="s">
        <v>11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R5" s="19"/>
      <c r="BS5" s="16" t="s">
        <v>6</v>
      </c>
    </row>
    <row r="6" spans="1:74" s="1" customFormat="1" ht="36.950000000000003" customHeight="1" x14ac:dyDescent="0.2">
      <c r="B6" s="19"/>
      <c r="D6" s="24" t="s">
        <v>12</v>
      </c>
      <c r="K6" s="180" t="s">
        <v>622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R6" s="19"/>
      <c r="BS6" s="16" t="s">
        <v>6</v>
      </c>
    </row>
    <row r="7" spans="1:74" s="1" customFormat="1" ht="12" customHeight="1" x14ac:dyDescent="0.2">
      <c r="B7" s="19"/>
      <c r="D7" s="25" t="s">
        <v>13</v>
      </c>
      <c r="K7" s="23" t="s">
        <v>1</v>
      </c>
      <c r="AK7" s="25" t="s">
        <v>14</v>
      </c>
      <c r="AN7" s="23" t="s">
        <v>1</v>
      </c>
      <c r="AR7" s="19"/>
      <c r="BS7" s="16" t="s">
        <v>6</v>
      </c>
    </row>
    <row r="8" spans="1:74" s="1" customFormat="1" ht="12" customHeight="1" x14ac:dyDescent="0.2">
      <c r="B8" s="19"/>
      <c r="D8" s="25" t="s">
        <v>15</v>
      </c>
      <c r="K8" s="23" t="s">
        <v>16</v>
      </c>
      <c r="AK8" s="25" t="s">
        <v>17</v>
      </c>
      <c r="AN8" s="177">
        <v>44281</v>
      </c>
      <c r="AR8" s="19"/>
      <c r="BS8" s="16" t="s">
        <v>6</v>
      </c>
    </row>
    <row r="9" spans="1:74" s="1" customFormat="1" ht="14.45" customHeight="1" x14ac:dyDescent="0.2">
      <c r="B9" s="19"/>
      <c r="AR9" s="19"/>
      <c r="BS9" s="16" t="s">
        <v>6</v>
      </c>
    </row>
    <row r="10" spans="1:74" s="1" customFormat="1" ht="12" customHeight="1" x14ac:dyDescent="0.2">
      <c r="B10" s="19"/>
      <c r="D10" s="25" t="s">
        <v>18</v>
      </c>
      <c r="AK10" s="25" t="s">
        <v>19</v>
      </c>
      <c r="AN10" s="23" t="s">
        <v>1</v>
      </c>
      <c r="AR10" s="19"/>
      <c r="BS10" s="16" t="s">
        <v>6</v>
      </c>
    </row>
    <row r="11" spans="1:74" s="1" customFormat="1" ht="18.399999999999999" customHeight="1" x14ac:dyDescent="0.2">
      <c r="B11" s="19"/>
      <c r="E11" s="23" t="s">
        <v>20</v>
      </c>
      <c r="AK11" s="25" t="s">
        <v>21</v>
      </c>
      <c r="AN11" s="23" t="s">
        <v>1</v>
      </c>
      <c r="AR11" s="19"/>
      <c r="BS11" s="16" t="s">
        <v>6</v>
      </c>
    </row>
    <row r="12" spans="1:74" s="1" customFormat="1" ht="6.95" customHeight="1" x14ac:dyDescent="0.2">
      <c r="B12" s="19"/>
      <c r="AR12" s="19"/>
      <c r="BS12" s="16" t="s">
        <v>6</v>
      </c>
    </row>
    <row r="13" spans="1:74" s="1" customFormat="1" ht="12" customHeight="1" x14ac:dyDescent="0.2">
      <c r="B13" s="19"/>
      <c r="D13" s="25" t="s">
        <v>22</v>
      </c>
      <c r="AK13" s="25" t="s">
        <v>19</v>
      </c>
      <c r="AN13" s="23" t="s">
        <v>1</v>
      </c>
      <c r="AR13" s="19"/>
      <c r="BS13" s="16" t="s">
        <v>6</v>
      </c>
    </row>
    <row r="14" spans="1:74" ht="12.75" x14ac:dyDescent="0.2">
      <c r="B14" s="19"/>
      <c r="E14" s="23" t="s">
        <v>23</v>
      </c>
      <c r="AK14" s="25" t="s">
        <v>21</v>
      </c>
      <c r="AN14" s="23" t="s">
        <v>1</v>
      </c>
      <c r="AR14" s="19"/>
      <c r="BS14" s="16" t="s">
        <v>6</v>
      </c>
    </row>
    <row r="15" spans="1:74" s="1" customFormat="1" ht="6.95" customHeight="1" x14ac:dyDescent="0.2">
      <c r="B15" s="19"/>
      <c r="AR15" s="19"/>
      <c r="BS15" s="16" t="s">
        <v>3</v>
      </c>
    </row>
    <row r="16" spans="1:74" s="1" customFormat="1" ht="12" customHeight="1" x14ac:dyDescent="0.2">
      <c r="B16" s="19"/>
      <c r="D16" s="25" t="s">
        <v>24</v>
      </c>
      <c r="AK16" s="25" t="s">
        <v>19</v>
      </c>
      <c r="AN16" s="23" t="s">
        <v>1</v>
      </c>
      <c r="AR16" s="19"/>
      <c r="BS16" s="16" t="s">
        <v>3</v>
      </c>
    </row>
    <row r="17" spans="1:71" s="1" customFormat="1" ht="18.399999999999999" customHeight="1" x14ac:dyDescent="0.2">
      <c r="B17" s="19"/>
      <c r="E17" s="23" t="s">
        <v>25</v>
      </c>
      <c r="AK17" s="25" t="s">
        <v>21</v>
      </c>
      <c r="AN17" s="23" t="s">
        <v>1</v>
      </c>
      <c r="AR17" s="19"/>
      <c r="BS17" s="16" t="s">
        <v>26</v>
      </c>
    </row>
    <row r="18" spans="1:71" s="1" customFormat="1" ht="6.95" customHeight="1" x14ac:dyDescent="0.2">
      <c r="B18" s="19"/>
      <c r="AR18" s="19"/>
      <c r="BS18" s="16" t="s">
        <v>27</v>
      </c>
    </row>
    <row r="19" spans="1:71" s="1" customFormat="1" ht="12" customHeight="1" x14ac:dyDescent="0.2">
      <c r="B19" s="19"/>
      <c r="D19" s="25" t="s">
        <v>28</v>
      </c>
      <c r="AK19" s="25" t="s">
        <v>19</v>
      </c>
      <c r="AN19" s="23" t="s">
        <v>1</v>
      </c>
      <c r="AR19" s="19"/>
      <c r="BS19" s="16" t="s">
        <v>27</v>
      </c>
    </row>
    <row r="20" spans="1:71" s="1" customFormat="1" ht="18.399999999999999" customHeight="1" x14ac:dyDescent="0.2">
      <c r="B20" s="19"/>
      <c r="E20" s="23" t="s">
        <v>29</v>
      </c>
      <c r="AK20" s="25" t="s">
        <v>21</v>
      </c>
      <c r="AN20" s="23" t="s">
        <v>1</v>
      </c>
      <c r="AR20" s="19"/>
      <c r="BS20" s="16" t="s">
        <v>26</v>
      </c>
    </row>
    <row r="21" spans="1:71" s="1" customFormat="1" ht="6.95" customHeight="1" x14ac:dyDescent="0.2">
      <c r="B21" s="19"/>
      <c r="AR21" s="19"/>
    </row>
    <row r="22" spans="1:71" s="1" customFormat="1" ht="12" customHeight="1" x14ac:dyDescent="0.2">
      <c r="B22" s="19"/>
      <c r="D22" s="25" t="s">
        <v>30</v>
      </c>
      <c r="AR22" s="19"/>
    </row>
    <row r="23" spans="1:71" s="1" customFormat="1" ht="16.5" customHeight="1" x14ac:dyDescent="0.2">
      <c r="B23" s="19"/>
      <c r="E23" s="181" t="s">
        <v>1</v>
      </c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R23" s="19"/>
    </row>
    <row r="24" spans="1:71" s="1" customFormat="1" ht="6.95" customHeight="1" x14ac:dyDescent="0.2">
      <c r="B24" s="19"/>
      <c r="AR24" s="19"/>
    </row>
    <row r="25" spans="1:71" s="1" customFormat="1" ht="6.95" customHeight="1" x14ac:dyDescent="0.2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1:71" s="2" customFormat="1" ht="25.9" customHeight="1" x14ac:dyDescent="0.2">
      <c r="A26" s="28"/>
      <c r="B26" s="29"/>
      <c r="C26" s="28"/>
      <c r="D26" s="30" t="s">
        <v>31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82">
        <f>ROUND(AG94,2)</f>
        <v>0</v>
      </c>
      <c r="AL26" s="183"/>
      <c r="AM26" s="183"/>
      <c r="AN26" s="183"/>
      <c r="AO26" s="183"/>
      <c r="AP26" s="28"/>
      <c r="AQ26" s="28"/>
      <c r="AR26" s="29"/>
      <c r="BE26" s="28"/>
    </row>
    <row r="27" spans="1:71" s="2" customFormat="1" ht="6.95" customHeight="1" x14ac:dyDescent="0.2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pans="1:71" s="2" customFormat="1" ht="12.75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184" t="s">
        <v>32</v>
      </c>
      <c r="M28" s="184"/>
      <c r="N28" s="184"/>
      <c r="O28" s="184"/>
      <c r="P28" s="184"/>
      <c r="Q28" s="28"/>
      <c r="R28" s="28"/>
      <c r="S28" s="28"/>
      <c r="T28" s="28"/>
      <c r="U28" s="28"/>
      <c r="V28" s="28"/>
      <c r="W28" s="184" t="s">
        <v>33</v>
      </c>
      <c r="X28" s="184"/>
      <c r="Y28" s="184"/>
      <c r="Z28" s="184"/>
      <c r="AA28" s="184"/>
      <c r="AB28" s="184"/>
      <c r="AC28" s="184"/>
      <c r="AD28" s="184"/>
      <c r="AE28" s="184"/>
      <c r="AF28" s="28"/>
      <c r="AG28" s="28"/>
      <c r="AH28" s="28"/>
      <c r="AI28" s="28"/>
      <c r="AJ28" s="28"/>
      <c r="AK28" s="184" t="s">
        <v>34</v>
      </c>
      <c r="AL28" s="184"/>
      <c r="AM28" s="184"/>
      <c r="AN28" s="184"/>
      <c r="AO28" s="184"/>
      <c r="AP28" s="28"/>
      <c r="AQ28" s="28"/>
      <c r="AR28" s="29"/>
      <c r="BE28" s="28"/>
    </row>
    <row r="29" spans="1:71" s="3" customFormat="1" ht="14.45" customHeight="1" x14ac:dyDescent="0.2">
      <c r="B29" s="33"/>
      <c r="D29" s="25" t="s">
        <v>35</v>
      </c>
      <c r="F29" s="25" t="s">
        <v>36</v>
      </c>
      <c r="L29" s="187">
        <v>0.2</v>
      </c>
      <c r="M29" s="186"/>
      <c r="N29" s="186"/>
      <c r="O29" s="186"/>
      <c r="P29" s="186"/>
      <c r="W29" s="185">
        <f>ROUND(AZ94, 2)</f>
        <v>0</v>
      </c>
      <c r="X29" s="186"/>
      <c r="Y29" s="186"/>
      <c r="Z29" s="186"/>
      <c r="AA29" s="186"/>
      <c r="AB29" s="186"/>
      <c r="AC29" s="186"/>
      <c r="AD29" s="186"/>
      <c r="AE29" s="186"/>
      <c r="AK29" s="185">
        <f>ROUND(AV94, 2)</f>
        <v>0</v>
      </c>
      <c r="AL29" s="186"/>
      <c r="AM29" s="186"/>
      <c r="AN29" s="186"/>
      <c r="AO29" s="186"/>
      <c r="AR29" s="33"/>
    </row>
    <row r="30" spans="1:71" s="3" customFormat="1" ht="14.45" customHeight="1" x14ac:dyDescent="0.2">
      <c r="B30" s="33"/>
      <c r="F30" s="25" t="s">
        <v>37</v>
      </c>
      <c r="L30" s="187">
        <v>0.2</v>
      </c>
      <c r="M30" s="186"/>
      <c r="N30" s="186"/>
      <c r="O30" s="186"/>
      <c r="P30" s="186"/>
      <c r="W30" s="185">
        <f>ROUND(BA94, 2)</f>
        <v>0</v>
      </c>
      <c r="X30" s="186"/>
      <c r="Y30" s="186"/>
      <c r="Z30" s="186"/>
      <c r="AA30" s="186"/>
      <c r="AB30" s="186"/>
      <c r="AC30" s="186"/>
      <c r="AD30" s="186"/>
      <c r="AE30" s="186"/>
      <c r="AK30" s="185">
        <f>ROUND(AW94, 2)</f>
        <v>0</v>
      </c>
      <c r="AL30" s="186"/>
      <c r="AM30" s="186"/>
      <c r="AN30" s="186"/>
      <c r="AO30" s="186"/>
      <c r="AR30" s="33"/>
    </row>
    <row r="31" spans="1:71" s="3" customFormat="1" ht="14.45" hidden="1" customHeight="1" x14ac:dyDescent="0.2">
      <c r="B31" s="33"/>
      <c r="F31" s="25" t="s">
        <v>38</v>
      </c>
      <c r="L31" s="187">
        <v>0.2</v>
      </c>
      <c r="M31" s="186"/>
      <c r="N31" s="186"/>
      <c r="O31" s="186"/>
      <c r="P31" s="186"/>
      <c r="W31" s="185">
        <f>ROUND(BB94, 2)</f>
        <v>0</v>
      </c>
      <c r="X31" s="186"/>
      <c r="Y31" s="186"/>
      <c r="Z31" s="186"/>
      <c r="AA31" s="186"/>
      <c r="AB31" s="186"/>
      <c r="AC31" s="186"/>
      <c r="AD31" s="186"/>
      <c r="AE31" s="186"/>
      <c r="AK31" s="185">
        <v>0</v>
      </c>
      <c r="AL31" s="186"/>
      <c r="AM31" s="186"/>
      <c r="AN31" s="186"/>
      <c r="AO31" s="186"/>
      <c r="AR31" s="33"/>
    </row>
    <row r="32" spans="1:71" s="3" customFormat="1" ht="14.45" hidden="1" customHeight="1" x14ac:dyDescent="0.2">
      <c r="B32" s="33"/>
      <c r="F32" s="25" t="s">
        <v>39</v>
      </c>
      <c r="L32" s="187">
        <v>0.2</v>
      </c>
      <c r="M32" s="186"/>
      <c r="N32" s="186"/>
      <c r="O32" s="186"/>
      <c r="P32" s="186"/>
      <c r="W32" s="185">
        <f>ROUND(BC94, 2)</f>
        <v>0</v>
      </c>
      <c r="X32" s="186"/>
      <c r="Y32" s="186"/>
      <c r="Z32" s="186"/>
      <c r="AA32" s="186"/>
      <c r="AB32" s="186"/>
      <c r="AC32" s="186"/>
      <c r="AD32" s="186"/>
      <c r="AE32" s="186"/>
      <c r="AK32" s="185">
        <v>0</v>
      </c>
      <c r="AL32" s="186"/>
      <c r="AM32" s="186"/>
      <c r="AN32" s="186"/>
      <c r="AO32" s="186"/>
      <c r="AR32" s="33"/>
    </row>
    <row r="33" spans="1:57" s="3" customFormat="1" ht="14.45" hidden="1" customHeight="1" x14ac:dyDescent="0.2">
      <c r="B33" s="33"/>
      <c r="F33" s="25" t="s">
        <v>40</v>
      </c>
      <c r="L33" s="187">
        <v>0</v>
      </c>
      <c r="M33" s="186"/>
      <c r="N33" s="186"/>
      <c r="O33" s="186"/>
      <c r="P33" s="186"/>
      <c r="W33" s="185">
        <f>ROUND(BD94, 2)</f>
        <v>0</v>
      </c>
      <c r="X33" s="186"/>
      <c r="Y33" s="186"/>
      <c r="Z33" s="186"/>
      <c r="AA33" s="186"/>
      <c r="AB33" s="186"/>
      <c r="AC33" s="186"/>
      <c r="AD33" s="186"/>
      <c r="AE33" s="186"/>
      <c r="AK33" s="185">
        <v>0</v>
      </c>
      <c r="AL33" s="186"/>
      <c r="AM33" s="186"/>
      <c r="AN33" s="186"/>
      <c r="AO33" s="186"/>
      <c r="AR33" s="33"/>
    </row>
    <row r="34" spans="1:57" s="2" customFormat="1" ht="6.95" customHeight="1" x14ac:dyDescent="0.2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pans="1:57" s="2" customFormat="1" ht="25.9" customHeight="1" x14ac:dyDescent="0.2">
      <c r="A35" s="28"/>
      <c r="B35" s="29"/>
      <c r="C35" s="34"/>
      <c r="D35" s="35" t="s">
        <v>41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42</v>
      </c>
      <c r="U35" s="36"/>
      <c r="V35" s="36"/>
      <c r="W35" s="36"/>
      <c r="X35" s="208" t="s">
        <v>43</v>
      </c>
      <c r="Y35" s="209"/>
      <c r="Z35" s="209"/>
      <c r="AA35" s="209"/>
      <c r="AB35" s="209"/>
      <c r="AC35" s="36"/>
      <c r="AD35" s="36"/>
      <c r="AE35" s="36"/>
      <c r="AF35" s="36"/>
      <c r="AG35" s="36"/>
      <c r="AH35" s="36"/>
      <c r="AI35" s="36"/>
      <c r="AJ35" s="36"/>
      <c r="AK35" s="210">
        <f>SUM(AK26:AK33)</f>
        <v>0</v>
      </c>
      <c r="AL35" s="209"/>
      <c r="AM35" s="209"/>
      <c r="AN35" s="209"/>
      <c r="AO35" s="211"/>
      <c r="AP35" s="34"/>
      <c r="AQ35" s="34"/>
      <c r="AR35" s="29"/>
      <c r="BE35" s="28"/>
    </row>
    <row r="36" spans="1:57" s="2" customFormat="1" ht="6.95" customHeight="1" x14ac:dyDescent="0.2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 x14ac:dyDescent="0.2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 x14ac:dyDescent="0.2">
      <c r="B38" s="19"/>
      <c r="AR38" s="19"/>
    </row>
    <row r="39" spans="1:57" s="1" customFormat="1" ht="14.45" customHeight="1" x14ac:dyDescent="0.2">
      <c r="B39" s="19"/>
      <c r="AR39" s="19"/>
    </row>
    <row r="40" spans="1:57" s="1" customFormat="1" ht="14.45" customHeight="1" x14ac:dyDescent="0.2">
      <c r="B40" s="19"/>
      <c r="AR40" s="19"/>
    </row>
    <row r="41" spans="1:57" s="1" customFormat="1" ht="14.45" customHeight="1" x14ac:dyDescent="0.2">
      <c r="B41" s="19"/>
      <c r="AR41" s="19"/>
    </row>
    <row r="42" spans="1:57" s="1" customFormat="1" ht="14.45" customHeight="1" x14ac:dyDescent="0.2">
      <c r="B42" s="19"/>
      <c r="AR42" s="19"/>
    </row>
    <row r="43" spans="1:57" s="1" customFormat="1" ht="14.45" customHeight="1" x14ac:dyDescent="0.2">
      <c r="B43" s="19"/>
      <c r="AR43" s="19"/>
    </row>
    <row r="44" spans="1:57" s="1" customFormat="1" ht="14.45" customHeight="1" x14ac:dyDescent="0.2">
      <c r="B44" s="19"/>
      <c r="AR44" s="19"/>
    </row>
    <row r="45" spans="1:57" s="1" customFormat="1" ht="14.45" customHeight="1" x14ac:dyDescent="0.2">
      <c r="B45" s="19"/>
      <c r="AR45" s="19"/>
    </row>
    <row r="46" spans="1:57" s="1" customFormat="1" ht="14.45" customHeight="1" x14ac:dyDescent="0.2">
      <c r="B46" s="19"/>
      <c r="AR46" s="19"/>
    </row>
    <row r="47" spans="1:57" s="1" customFormat="1" ht="14.45" customHeight="1" x14ac:dyDescent="0.2">
      <c r="B47" s="19"/>
      <c r="AR47" s="19"/>
    </row>
    <row r="48" spans="1:57" s="1" customFormat="1" ht="14.45" customHeight="1" x14ac:dyDescent="0.2">
      <c r="B48" s="19"/>
      <c r="AR48" s="19"/>
    </row>
    <row r="49" spans="1:57" s="2" customFormat="1" ht="14.45" customHeight="1" x14ac:dyDescent="0.2">
      <c r="B49" s="38"/>
      <c r="D49" s="39" t="s">
        <v>44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45</v>
      </c>
      <c r="AI49" s="40"/>
      <c r="AJ49" s="40"/>
      <c r="AK49" s="40"/>
      <c r="AL49" s="40"/>
      <c r="AM49" s="40"/>
      <c r="AN49" s="40"/>
      <c r="AO49" s="40"/>
      <c r="AR49" s="38"/>
    </row>
    <row r="50" spans="1:57" x14ac:dyDescent="0.2">
      <c r="B50" s="19"/>
      <c r="AR50" s="19"/>
    </row>
    <row r="51" spans="1:57" x14ac:dyDescent="0.2">
      <c r="B51" s="19"/>
      <c r="AR51" s="19"/>
    </row>
    <row r="52" spans="1:57" x14ac:dyDescent="0.2">
      <c r="B52" s="19"/>
      <c r="AR52" s="19"/>
    </row>
    <row r="53" spans="1:57" x14ac:dyDescent="0.2">
      <c r="B53" s="19"/>
      <c r="AR53" s="19"/>
    </row>
    <row r="54" spans="1:57" x14ac:dyDescent="0.2">
      <c r="B54" s="19"/>
      <c r="AR54" s="19"/>
    </row>
    <row r="55" spans="1:57" x14ac:dyDescent="0.2">
      <c r="B55" s="19"/>
      <c r="AR55" s="19"/>
    </row>
    <row r="56" spans="1:57" x14ac:dyDescent="0.2">
      <c r="B56" s="19"/>
      <c r="AR56" s="19"/>
    </row>
    <row r="57" spans="1:57" x14ac:dyDescent="0.2">
      <c r="B57" s="19"/>
      <c r="AR57" s="19"/>
    </row>
    <row r="58" spans="1:57" x14ac:dyDescent="0.2">
      <c r="B58" s="19"/>
      <c r="AR58" s="19"/>
    </row>
    <row r="59" spans="1:57" x14ac:dyDescent="0.2">
      <c r="B59" s="19"/>
      <c r="AR59" s="19"/>
    </row>
    <row r="60" spans="1:57" s="2" customFormat="1" ht="12.75" x14ac:dyDescent="0.2">
      <c r="A60" s="28"/>
      <c r="B60" s="29"/>
      <c r="C60" s="28"/>
      <c r="D60" s="41" t="s">
        <v>46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47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46</v>
      </c>
      <c r="AI60" s="31"/>
      <c r="AJ60" s="31"/>
      <c r="AK60" s="31"/>
      <c r="AL60" s="31"/>
      <c r="AM60" s="41" t="s">
        <v>47</v>
      </c>
      <c r="AN60" s="31"/>
      <c r="AO60" s="31"/>
      <c r="AP60" s="28"/>
      <c r="AQ60" s="28"/>
      <c r="AR60" s="29"/>
      <c r="BE60" s="28"/>
    </row>
    <row r="61" spans="1:57" x14ac:dyDescent="0.2">
      <c r="B61" s="19"/>
      <c r="AR61" s="19"/>
    </row>
    <row r="62" spans="1:57" x14ac:dyDescent="0.2">
      <c r="B62" s="19"/>
      <c r="AR62" s="19"/>
    </row>
    <row r="63" spans="1:57" x14ac:dyDescent="0.2">
      <c r="B63" s="19"/>
      <c r="AR63" s="19"/>
    </row>
    <row r="64" spans="1:57" s="2" customFormat="1" ht="12.75" x14ac:dyDescent="0.2">
      <c r="A64" s="28"/>
      <c r="B64" s="29"/>
      <c r="C64" s="28"/>
      <c r="D64" s="39" t="s">
        <v>48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49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 x14ac:dyDescent="0.2">
      <c r="B65" s="19"/>
      <c r="AR65" s="19"/>
    </row>
    <row r="66" spans="1:57" x14ac:dyDescent="0.2">
      <c r="B66" s="19"/>
      <c r="AR66" s="19"/>
    </row>
    <row r="67" spans="1:57" x14ac:dyDescent="0.2">
      <c r="B67" s="19"/>
      <c r="AR67" s="19"/>
    </row>
    <row r="68" spans="1:57" x14ac:dyDescent="0.2">
      <c r="B68" s="19"/>
      <c r="AR68" s="19"/>
    </row>
    <row r="69" spans="1:57" x14ac:dyDescent="0.2">
      <c r="B69" s="19"/>
      <c r="AR69" s="19"/>
    </row>
    <row r="70" spans="1:57" x14ac:dyDescent="0.2">
      <c r="B70" s="19"/>
      <c r="AR70" s="19"/>
    </row>
    <row r="71" spans="1:57" x14ac:dyDescent="0.2">
      <c r="B71" s="19"/>
      <c r="AR71" s="19"/>
    </row>
    <row r="72" spans="1:57" x14ac:dyDescent="0.2">
      <c r="B72" s="19"/>
      <c r="AR72" s="19"/>
    </row>
    <row r="73" spans="1:57" x14ac:dyDescent="0.2">
      <c r="B73" s="19"/>
      <c r="AR73" s="19"/>
    </row>
    <row r="74" spans="1:57" x14ac:dyDescent="0.2">
      <c r="B74" s="19"/>
      <c r="AR74" s="19"/>
    </row>
    <row r="75" spans="1:57" s="2" customFormat="1" ht="12.75" x14ac:dyDescent="0.2">
      <c r="A75" s="28"/>
      <c r="B75" s="29"/>
      <c r="C75" s="28"/>
      <c r="D75" s="41" t="s">
        <v>46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47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46</v>
      </c>
      <c r="AI75" s="31"/>
      <c r="AJ75" s="31"/>
      <c r="AK75" s="31"/>
      <c r="AL75" s="31"/>
      <c r="AM75" s="41" t="s">
        <v>47</v>
      </c>
      <c r="AN75" s="31"/>
      <c r="AO75" s="31"/>
      <c r="AP75" s="28"/>
      <c r="AQ75" s="28"/>
      <c r="AR75" s="29"/>
      <c r="BE75" s="28"/>
    </row>
    <row r="76" spans="1:57" s="2" customFormat="1" x14ac:dyDescent="0.2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2" customFormat="1" ht="6.95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2" customFormat="1" ht="24.95" customHeight="1" x14ac:dyDescent="0.2">
      <c r="A82" s="28"/>
      <c r="B82" s="29"/>
      <c r="C82" s="20" t="s">
        <v>50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 x14ac:dyDescent="0.2">
      <c r="B84" s="47"/>
      <c r="C84" s="25" t="s">
        <v>10</v>
      </c>
      <c r="L84" s="4" t="str">
        <f>K5</f>
        <v>20-25</v>
      </c>
      <c r="AR84" s="47"/>
    </row>
    <row r="85" spans="1:91" s="5" customFormat="1" ht="36.950000000000003" customHeight="1" x14ac:dyDescent="0.2">
      <c r="B85" s="48"/>
      <c r="C85" s="49" t="s">
        <v>12</v>
      </c>
      <c r="L85" s="199" t="str">
        <f>K6</f>
        <v>Obnova Ružového parku - SO 09 - Závlahový systém</v>
      </c>
      <c r="M85" s="200"/>
      <c r="N85" s="200"/>
      <c r="O85" s="200"/>
      <c r="P85" s="200"/>
      <c r="Q85" s="200"/>
      <c r="R85" s="200"/>
      <c r="S85" s="200"/>
      <c r="T85" s="200"/>
      <c r="U85" s="200"/>
      <c r="V85" s="200"/>
      <c r="W85" s="200"/>
      <c r="X85" s="200"/>
      <c r="Y85" s="200"/>
      <c r="Z85" s="200"/>
      <c r="AA85" s="200"/>
      <c r="AB85" s="200"/>
      <c r="AC85" s="200"/>
      <c r="AD85" s="200"/>
      <c r="AE85" s="200"/>
      <c r="AF85" s="200"/>
      <c r="AG85" s="200"/>
      <c r="AH85" s="200"/>
      <c r="AI85" s="200"/>
      <c r="AJ85" s="200"/>
      <c r="AK85" s="200"/>
      <c r="AL85" s="200"/>
      <c r="AM85" s="200"/>
      <c r="AN85" s="200"/>
      <c r="AO85" s="200"/>
      <c r="AR85" s="48"/>
    </row>
    <row r="86" spans="1:91" s="2" customFormat="1" ht="6.95" customHeight="1" x14ac:dyDescent="0.2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 x14ac:dyDescent="0.2">
      <c r="A87" s="28"/>
      <c r="B87" s="29"/>
      <c r="C87" s="25" t="s">
        <v>15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>Trnava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17</v>
      </c>
      <c r="AJ87" s="28"/>
      <c r="AK87" s="28"/>
      <c r="AL87" s="28"/>
      <c r="AM87" s="201">
        <f>IF(AN8= "","",AN8)</f>
        <v>44281</v>
      </c>
      <c r="AN87" s="201"/>
      <c r="AO87" s="28"/>
      <c r="AP87" s="28"/>
      <c r="AQ87" s="28"/>
      <c r="AR87" s="29"/>
      <c r="BE87" s="28"/>
    </row>
    <row r="88" spans="1:91" s="2" customFormat="1" ht="6.95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 x14ac:dyDescent="0.2">
      <c r="A89" s="28"/>
      <c r="B89" s="29"/>
      <c r="C89" s="25" t="s">
        <v>18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>MsÚ Trnava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24</v>
      </c>
      <c r="AJ89" s="28"/>
      <c r="AK89" s="28"/>
      <c r="AL89" s="28"/>
      <c r="AM89" s="202" t="str">
        <f>IF(E17="","",E17)</f>
        <v>Rudbeckia-ateliér s.r.o.</v>
      </c>
      <c r="AN89" s="203"/>
      <c r="AO89" s="203"/>
      <c r="AP89" s="203"/>
      <c r="AQ89" s="28"/>
      <c r="AR89" s="29"/>
      <c r="AS89" s="204" t="s">
        <v>51</v>
      </c>
      <c r="AT89" s="205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1" s="2" customFormat="1" ht="15.2" customHeight="1" x14ac:dyDescent="0.2">
      <c r="A90" s="28"/>
      <c r="B90" s="29"/>
      <c r="C90" s="25" t="s">
        <v>22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28</v>
      </c>
      <c r="AJ90" s="28"/>
      <c r="AK90" s="28"/>
      <c r="AL90" s="28"/>
      <c r="AM90" s="202" t="str">
        <f>IF(E20="","",E20)</f>
        <v>Ing. Júlia Straňáková</v>
      </c>
      <c r="AN90" s="203"/>
      <c r="AO90" s="203"/>
      <c r="AP90" s="203"/>
      <c r="AQ90" s="28"/>
      <c r="AR90" s="29"/>
      <c r="AS90" s="206"/>
      <c r="AT90" s="207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1" s="2" customFormat="1" ht="10.9" customHeight="1" x14ac:dyDescent="0.2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06"/>
      <c r="AT91" s="207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1" s="2" customFormat="1" ht="29.25" customHeight="1" x14ac:dyDescent="0.2">
      <c r="A92" s="28"/>
      <c r="B92" s="29"/>
      <c r="C92" s="194" t="s">
        <v>52</v>
      </c>
      <c r="D92" s="195"/>
      <c r="E92" s="195"/>
      <c r="F92" s="195"/>
      <c r="G92" s="195"/>
      <c r="H92" s="56"/>
      <c r="I92" s="196" t="s">
        <v>53</v>
      </c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5"/>
      <c r="U92" s="195"/>
      <c r="V92" s="195"/>
      <c r="W92" s="195"/>
      <c r="X92" s="195"/>
      <c r="Y92" s="195"/>
      <c r="Z92" s="195"/>
      <c r="AA92" s="195"/>
      <c r="AB92" s="195"/>
      <c r="AC92" s="195"/>
      <c r="AD92" s="195"/>
      <c r="AE92" s="195"/>
      <c r="AF92" s="195"/>
      <c r="AG92" s="197" t="s">
        <v>54</v>
      </c>
      <c r="AH92" s="195"/>
      <c r="AI92" s="195"/>
      <c r="AJ92" s="195"/>
      <c r="AK92" s="195"/>
      <c r="AL92" s="195"/>
      <c r="AM92" s="195"/>
      <c r="AN92" s="196" t="s">
        <v>55</v>
      </c>
      <c r="AO92" s="195"/>
      <c r="AP92" s="198"/>
      <c r="AQ92" s="57" t="s">
        <v>56</v>
      </c>
      <c r="AR92" s="29"/>
      <c r="AS92" s="58" t="s">
        <v>57</v>
      </c>
      <c r="AT92" s="59" t="s">
        <v>58</v>
      </c>
      <c r="AU92" s="59" t="s">
        <v>59</v>
      </c>
      <c r="AV92" s="59" t="s">
        <v>60</v>
      </c>
      <c r="AW92" s="59" t="s">
        <v>61</v>
      </c>
      <c r="AX92" s="59" t="s">
        <v>62</v>
      </c>
      <c r="AY92" s="59" t="s">
        <v>63</v>
      </c>
      <c r="AZ92" s="59" t="s">
        <v>64</v>
      </c>
      <c r="BA92" s="59" t="s">
        <v>65</v>
      </c>
      <c r="BB92" s="59" t="s">
        <v>66</v>
      </c>
      <c r="BC92" s="59" t="s">
        <v>67</v>
      </c>
      <c r="BD92" s="60" t="s">
        <v>68</v>
      </c>
      <c r="BE92" s="28"/>
    </row>
    <row r="93" spans="1:91" s="2" customFormat="1" ht="10.9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8"/>
    </row>
    <row r="94" spans="1:91" s="6" customFormat="1" ht="32.450000000000003" customHeight="1" x14ac:dyDescent="0.2">
      <c r="B94" s="64"/>
      <c r="C94" s="65" t="s">
        <v>69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191">
        <f>ROUND(AG95,2)</f>
        <v>0</v>
      </c>
      <c r="AH94" s="191"/>
      <c r="AI94" s="191"/>
      <c r="AJ94" s="191"/>
      <c r="AK94" s="191"/>
      <c r="AL94" s="191"/>
      <c r="AM94" s="191"/>
      <c r="AN94" s="192">
        <f>SUM(AG94,AT94)</f>
        <v>0</v>
      </c>
      <c r="AO94" s="192"/>
      <c r="AP94" s="192"/>
      <c r="AQ94" s="68" t="s">
        <v>1</v>
      </c>
      <c r="AR94" s="64"/>
      <c r="AS94" s="69">
        <f>ROUND(AS95,2)</f>
        <v>0</v>
      </c>
      <c r="AT94" s="70">
        <f>ROUND(SUM(AV94:AW94),2)</f>
        <v>0</v>
      </c>
      <c r="AU94" s="71">
        <f>ROUND(AU95,5)</f>
        <v>1257.2090000000001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ROUND(AZ95,2)</f>
        <v>0</v>
      </c>
      <c r="BA94" s="70">
        <f>ROUND(BA95,2)</f>
        <v>0</v>
      </c>
      <c r="BB94" s="70">
        <f>ROUND(BB95,2)</f>
        <v>0</v>
      </c>
      <c r="BC94" s="70">
        <f>ROUND(BC95,2)</f>
        <v>0</v>
      </c>
      <c r="BD94" s="72">
        <f>ROUND(BD95,2)</f>
        <v>0</v>
      </c>
      <c r="BS94" s="73" t="s">
        <v>70</v>
      </c>
      <c r="BT94" s="73" t="s">
        <v>71</v>
      </c>
      <c r="BU94" s="74" t="s">
        <v>72</v>
      </c>
      <c r="BV94" s="73" t="s">
        <v>73</v>
      </c>
      <c r="BW94" s="73" t="s">
        <v>4</v>
      </c>
      <c r="BX94" s="73" t="s">
        <v>74</v>
      </c>
      <c r="CL94" s="73" t="s">
        <v>1</v>
      </c>
    </row>
    <row r="95" spans="1:91" s="7" customFormat="1" ht="16.5" customHeight="1" x14ac:dyDescent="0.2">
      <c r="A95" s="75" t="s">
        <v>75</v>
      </c>
      <c r="B95" s="76"/>
      <c r="C95" s="77"/>
      <c r="D95" s="190" t="s">
        <v>76</v>
      </c>
      <c r="E95" s="190"/>
      <c r="F95" s="190"/>
      <c r="G95" s="190"/>
      <c r="H95" s="190"/>
      <c r="I95" s="78"/>
      <c r="J95" s="190" t="s">
        <v>77</v>
      </c>
      <c r="K95" s="190"/>
      <c r="L95" s="190"/>
      <c r="M95" s="190"/>
      <c r="N95" s="190"/>
      <c r="O95" s="190"/>
      <c r="P95" s="190"/>
      <c r="Q95" s="190"/>
      <c r="R95" s="190"/>
      <c r="S95" s="190"/>
      <c r="T95" s="190"/>
      <c r="U95" s="190"/>
      <c r="V95" s="190"/>
      <c r="W95" s="190"/>
      <c r="X95" s="190"/>
      <c r="Y95" s="190"/>
      <c r="Z95" s="190"/>
      <c r="AA95" s="190"/>
      <c r="AB95" s="190"/>
      <c r="AC95" s="190"/>
      <c r="AD95" s="190"/>
      <c r="AE95" s="190"/>
      <c r="AF95" s="190"/>
      <c r="AG95" s="188">
        <f>'SO 09 - Závlahový systém'!J30</f>
        <v>0</v>
      </c>
      <c r="AH95" s="189"/>
      <c r="AI95" s="189"/>
      <c r="AJ95" s="189"/>
      <c r="AK95" s="189"/>
      <c r="AL95" s="189"/>
      <c r="AM95" s="189"/>
      <c r="AN95" s="188">
        <f>SUM(AG95,AT95)</f>
        <v>0</v>
      </c>
      <c r="AO95" s="189"/>
      <c r="AP95" s="189"/>
      <c r="AQ95" s="79" t="s">
        <v>78</v>
      </c>
      <c r="AR95" s="76"/>
      <c r="AS95" s="80">
        <v>0</v>
      </c>
      <c r="AT95" s="81">
        <f>ROUND(SUM(AV95:AW95),2)</f>
        <v>0</v>
      </c>
      <c r="AU95" s="82">
        <f>'SO 09 - Závlahový systém'!P120</f>
        <v>1257.2089999999998</v>
      </c>
      <c r="AV95" s="81">
        <f>'SO 09 - Závlahový systém'!J33</f>
        <v>0</v>
      </c>
      <c r="AW95" s="81">
        <f>'SO 09 - Závlahový systém'!J34</f>
        <v>0</v>
      </c>
      <c r="AX95" s="81">
        <f>'SO 09 - Závlahový systém'!J35</f>
        <v>0</v>
      </c>
      <c r="AY95" s="81">
        <f>'SO 09 - Závlahový systém'!J36</f>
        <v>0</v>
      </c>
      <c r="AZ95" s="81">
        <f>'SO 09 - Závlahový systém'!F33</f>
        <v>0</v>
      </c>
      <c r="BA95" s="81">
        <f>'SO 09 - Závlahový systém'!F34</f>
        <v>0</v>
      </c>
      <c r="BB95" s="81">
        <f>'SO 09 - Závlahový systém'!F35</f>
        <v>0</v>
      </c>
      <c r="BC95" s="81">
        <f>'SO 09 - Závlahový systém'!F36</f>
        <v>0</v>
      </c>
      <c r="BD95" s="83">
        <f>'SO 09 - Závlahový systém'!F37</f>
        <v>0</v>
      </c>
      <c r="BT95" s="84" t="s">
        <v>79</v>
      </c>
      <c r="BV95" s="84" t="s">
        <v>73</v>
      </c>
      <c r="BW95" s="84" t="s">
        <v>80</v>
      </c>
      <c r="BX95" s="84" t="s">
        <v>4</v>
      </c>
      <c r="CL95" s="84" t="s">
        <v>1</v>
      </c>
      <c r="CM95" s="84" t="s">
        <v>71</v>
      </c>
    </row>
    <row r="96" spans="1:91" s="2" customFormat="1" ht="30" customHeight="1" x14ac:dyDescent="0.2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pans="1:57" s="2" customFormat="1" ht="6.95" customHeight="1" x14ac:dyDescent="0.2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SO 09 - Závlahový systém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263"/>
  <sheetViews>
    <sheetView showGridLines="0" tabSelected="1" topLeftCell="A110" workbookViewId="0">
      <selection activeCell="J126" sqref="J126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12.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5"/>
    </row>
    <row r="2" spans="1:46" s="1" customFormat="1" ht="36.950000000000003" customHeight="1" x14ac:dyDescent="0.2">
      <c r="L2" s="193" t="s">
        <v>5</v>
      </c>
      <c r="M2" s="179"/>
      <c r="N2" s="179"/>
      <c r="O2" s="179"/>
      <c r="P2" s="179"/>
      <c r="Q2" s="179"/>
      <c r="R2" s="179"/>
      <c r="S2" s="179"/>
      <c r="T2" s="179"/>
      <c r="U2" s="179"/>
      <c r="V2" s="179"/>
      <c r="AT2" s="16" t="s">
        <v>80</v>
      </c>
    </row>
    <row r="3" spans="1:46" s="1" customFormat="1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71</v>
      </c>
    </row>
    <row r="4" spans="1:46" s="1" customFormat="1" ht="24.95" customHeight="1" x14ac:dyDescent="0.2">
      <c r="B4" s="19"/>
      <c r="D4" s="20" t="s">
        <v>81</v>
      </c>
      <c r="L4" s="19"/>
      <c r="M4" s="86" t="s">
        <v>9</v>
      </c>
      <c r="AT4" s="16" t="s">
        <v>3</v>
      </c>
    </row>
    <row r="5" spans="1:46" s="1" customFormat="1" ht="6.95" customHeight="1" x14ac:dyDescent="0.2">
      <c r="B5" s="19"/>
      <c r="L5" s="19"/>
    </row>
    <row r="6" spans="1:46" s="1" customFormat="1" ht="12" customHeight="1" x14ac:dyDescent="0.2">
      <c r="B6" s="19"/>
      <c r="D6" s="25" t="s">
        <v>12</v>
      </c>
      <c r="L6" s="19"/>
    </row>
    <row r="7" spans="1:46" s="1" customFormat="1" ht="16.5" customHeight="1" x14ac:dyDescent="0.2">
      <c r="B7" s="19"/>
      <c r="E7" s="213" t="str">
        <f>'Rekapitulácia stavby'!K6</f>
        <v>Obnova Ružového parku - SO 09 - Závlahový systém</v>
      </c>
      <c r="F7" s="214"/>
      <c r="G7" s="214"/>
      <c r="H7" s="214"/>
      <c r="L7" s="19"/>
    </row>
    <row r="8" spans="1:46" s="2" customFormat="1" ht="12" customHeight="1" x14ac:dyDescent="0.2">
      <c r="A8" s="28"/>
      <c r="B8" s="29"/>
      <c r="C8" s="28"/>
      <c r="D8" s="25" t="s">
        <v>82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 x14ac:dyDescent="0.2">
      <c r="A9" s="28"/>
      <c r="B9" s="29"/>
      <c r="C9" s="28"/>
      <c r="D9" s="28"/>
      <c r="E9" s="199" t="s">
        <v>83</v>
      </c>
      <c r="F9" s="212"/>
      <c r="G9" s="212"/>
      <c r="H9" s="212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x14ac:dyDescent="0.2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 x14ac:dyDescent="0.2">
      <c r="A11" s="28"/>
      <c r="B11" s="29"/>
      <c r="C11" s="28"/>
      <c r="D11" s="25" t="s">
        <v>13</v>
      </c>
      <c r="E11" s="28"/>
      <c r="F11" s="23" t="s">
        <v>1</v>
      </c>
      <c r="G11" s="28"/>
      <c r="H11" s="28"/>
      <c r="I11" s="25" t="s">
        <v>14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 x14ac:dyDescent="0.2">
      <c r="A12" s="28"/>
      <c r="B12" s="29"/>
      <c r="C12" s="28"/>
      <c r="D12" s="25" t="s">
        <v>15</v>
      </c>
      <c r="E12" s="28"/>
      <c r="F12" s="23" t="s">
        <v>16</v>
      </c>
      <c r="G12" s="28"/>
      <c r="H12" s="28"/>
      <c r="I12" s="25" t="s">
        <v>17</v>
      </c>
      <c r="J12" s="51">
        <f>'Rekapitulácia stavby'!AN8</f>
        <v>44281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 x14ac:dyDescent="0.2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 x14ac:dyDescent="0.2">
      <c r="A14" s="28"/>
      <c r="B14" s="29"/>
      <c r="C14" s="28"/>
      <c r="D14" s="25" t="s">
        <v>18</v>
      </c>
      <c r="E14" s="28"/>
      <c r="F14" s="28"/>
      <c r="G14" s="28"/>
      <c r="H14" s="28"/>
      <c r="I14" s="25" t="s">
        <v>19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 x14ac:dyDescent="0.2">
      <c r="A15" s="28"/>
      <c r="B15" s="29"/>
      <c r="C15" s="28"/>
      <c r="D15" s="28"/>
      <c r="E15" s="23" t="s">
        <v>20</v>
      </c>
      <c r="F15" s="28"/>
      <c r="G15" s="28"/>
      <c r="H15" s="28"/>
      <c r="I15" s="25" t="s">
        <v>21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 x14ac:dyDescent="0.2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 x14ac:dyDescent="0.2">
      <c r="A17" s="28"/>
      <c r="B17" s="29"/>
      <c r="C17" s="28"/>
      <c r="D17" s="25" t="s">
        <v>22</v>
      </c>
      <c r="E17" s="28"/>
      <c r="F17" s="28"/>
      <c r="G17" s="28"/>
      <c r="H17" s="28"/>
      <c r="I17" s="25" t="s">
        <v>19</v>
      </c>
      <c r="J17" s="23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 x14ac:dyDescent="0.2">
      <c r="A18" s="28"/>
      <c r="B18" s="29"/>
      <c r="C18" s="28"/>
      <c r="D18" s="28"/>
      <c r="E18" s="178" t="str">
        <f>'Rekapitulácia stavby'!E14</f>
        <v xml:space="preserve"> </v>
      </c>
      <c r="F18" s="178"/>
      <c r="G18" s="178"/>
      <c r="H18" s="178"/>
      <c r="I18" s="25" t="s">
        <v>21</v>
      </c>
      <c r="J18" s="23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 x14ac:dyDescent="0.2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 x14ac:dyDescent="0.2">
      <c r="A20" s="28"/>
      <c r="B20" s="29"/>
      <c r="C20" s="28"/>
      <c r="D20" s="25" t="s">
        <v>24</v>
      </c>
      <c r="E20" s="28"/>
      <c r="F20" s="28"/>
      <c r="G20" s="28"/>
      <c r="H20" s="28"/>
      <c r="I20" s="25" t="s">
        <v>19</v>
      </c>
      <c r="J20" s="23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 x14ac:dyDescent="0.2">
      <c r="A21" s="28"/>
      <c r="B21" s="29"/>
      <c r="C21" s="28"/>
      <c r="D21" s="28"/>
      <c r="E21" s="23" t="s">
        <v>25</v>
      </c>
      <c r="F21" s="28"/>
      <c r="G21" s="28"/>
      <c r="H21" s="28"/>
      <c r="I21" s="25" t="s">
        <v>21</v>
      </c>
      <c r="J21" s="23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 x14ac:dyDescent="0.2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 x14ac:dyDescent="0.2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19</v>
      </c>
      <c r="J23" s="23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 x14ac:dyDescent="0.2">
      <c r="A24" s="28"/>
      <c r="B24" s="29"/>
      <c r="C24" s="28"/>
      <c r="D24" s="28"/>
      <c r="E24" s="23" t="s">
        <v>29</v>
      </c>
      <c r="F24" s="28"/>
      <c r="G24" s="28"/>
      <c r="H24" s="28"/>
      <c r="I24" s="25" t="s">
        <v>21</v>
      </c>
      <c r="J24" s="23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 x14ac:dyDescent="0.2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 x14ac:dyDescent="0.2">
      <c r="A26" s="28"/>
      <c r="B26" s="29"/>
      <c r="C26" s="28"/>
      <c r="D26" s="25" t="s">
        <v>30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 x14ac:dyDescent="0.2">
      <c r="A27" s="87"/>
      <c r="B27" s="88"/>
      <c r="C27" s="87"/>
      <c r="D27" s="87"/>
      <c r="E27" s="181" t="s">
        <v>1</v>
      </c>
      <c r="F27" s="181"/>
      <c r="G27" s="181"/>
      <c r="H27" s="181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customHeight="1" x14ac:dyDescent="0.2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 x14ac:dyDescent="0.2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 x14ac:dyDescent="0.2">
      <c r="A30" s="28"/>
      <c r="B30" s="29"/>
      <c r="C30" s="28"/>
      <c r="D30" s="90" t="s">
        <v>31</v>
      </c>
      <c r="E30" s="28"/>
      <c r="F30" s="28"/>
      <c r="G30" s="28"/>
      <c r="H30" s="28"/>
      <c r="I30" s="28"/>
      <c r="J30" s="67">
        <f>ROUND(J120,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 x14ac:dyDescent="0.2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 x14ac:dyDescent="0.2">
      <c r="A32" s="28"/>
      <c r="B32" s="29"/>
      <c r="C32" s="28"/>
      <c r="D32" s="28"/>
      <c r="E32" s="28"/>
      <c r="F32" s="32" t="s">
        <v>33</v>
      </c>
      <c r="G32" s="28"/>
      <c r="H32" s="28"/>
      <c r="I32" s="32" t="s">
        <v>32</v>
      </c>
      <c r="J32" s="32" t="s">
        <v>34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 x14ac:dyDescent="0.2">
      <c r="A33" s="28"/>
      <c r="B33" s="29"/>
      <c r="C33" s="28"/>
      <c r="D33" s="91" t="s">
        <v>35</v>
      </c>
      <c r="E33" s="25" t="s">
        <v>36</v>
      </c>
      <c r="F33" s="92">
        <f>ROUND((SUM(BE120:BE262)),  2)</f>
        <v>0</v>
      </c>
      <c r="G33" s="28"/>
      <c r="H33" s="28"/>
      <c r="I33" s="93">
        <v>0.2</v>
      </c>
      <c r="J33" s="92">
        <f>ROUND(((SUM(BE120:BE262))*I33),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 x14ac:dyDescent="0.2">
      <c r="A34" s="28"/>
      <c r="B34" s="29"/>
      <c r="C34" s="28"/>
      <c r="D34" s="28"/>
      <c r="E34" s="25" t="s">
        <v>37</v>
      </c>
      <c r="F34" s="92">
        <f>ROUND((SUM(BF120:BF262)),  2)</f>
        <v>0</v>
      </c>
      <c r="G34" s="28"/>
      <c r="H34" s="28"/>
      <c r="I34" s="93">
        <v>0.2</v>
      </c>
      <c r="J34" s="92">
        <f>ROUND(((SUM(BF120:BF262))*I34),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 x14ac:dyDescent="0.2">
      <c r="A35" s="28"/>
      <c r="B35" s="29"/>
      <c r="C35" s="28"/>
      <c r="D35" s="28"/>
      <c r="E35" s="25" t="s">
        <v>38</v>
      </c>
      <c r="F35" s="92">
        <f>ROUND((SUM(BG120:BG262)),  2)</f>
        <v>0</v>
      </c>
      <c r="G35" s="28"/>
      <c r="H35" s="28"/>
      <c r="I35" s="93">
        <v>0.2</v>
      </c>
      <c r="J35" s="92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 x14ac:dyDescent="0.2">
      <c r="A36" s="28"/>
      <c r="B36" s="29"/>
      <c r="C36" s="28"/>
      <c r="D36" s="28"/>
      <c r="E36" s="25" t="s">
        <v>39</v>
      </c>
      <c r="F36" s="92">
        <f>ROUND((SUM(BH120:BH262)),  2)</f>
        <v>0</v>
      </c>
      <c r="G36" s="28"/>
      <c r="H36" s="28"/>
      <c r="I36" s="93">
        <v>0.2</v>
      </c>
      <c r="J36" s="92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 x14ac:dyDescent="0.2">
      <c r="A37" s="28"/>
      <c r="B37" s="29"/>
      <c r="C37" s="28"/>
      <c r="D37" s="28"/>
      <c r="E37" s="25" t="s">
        <v>40</v>
      </c>
      <c r="F37" s="92">
        <f>ROUND((SUM(BI120:BI262)),  2)</f>
        <v>0</v>
      </c>
      <c r="G37" s="28"/>
      <c r="H37" s="28"/>
      <c r="I37" s="93">
        <v>0</v>
      </c>
      <c r="J37" s="92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 x14ac:dyDescent="0.2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 x14ac:dyDescent="0.2">
      <c r="A39" s="28"/>
      <c r="B39" s="29"/>
      <c r="C39" s="94"/>
      <c r="D39" s="95" t="s">
        <v>41</v>
      </c>
      <c r="E39" s="56"/>
      <c r="F39" s="56"/>
      <c r="G39" s="96" t="s">
        <v>42</v>
      </c>
      <c r="H39" s="97" t="s">
        <v>43</v>
      </c>
      <c r="I39" s="56"/>
      <c r="J39" s="98">
        <f>SUM(J30:J37)</f>
        <v>0</v>
      </c>
      <c r="K39" s="99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 x14ac:dyDescent="0.2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 x14ac:dyDescent="0.2">
      <c r="B41" s="19"/>
      <c r="L41" s="19"/>
    </row>
    <row r="42" spans="1:31" s="1" customFormat="1" ht="14.45" customHeight="1" x14ac:dyDescent="0.2">
      <c r="B42" s="19"/>
      <c r="L42" s="19"/>
    </row>
    <row r="43" spans="1:31" s="1" customFormat="1" ht="14.45" customHeight="1" x14ac:dyDescent="0.2">
      <c r="B43" s="19"/>
      <c r="L43" s="19"/>
    </row>
    <row r="44" spans="1:31" s="1" customFormat="1" ht="14.45" customHeight="1" x14ac:dyDescent="0.2">
      <c r="B44" s="19"/>
      <c r="L44" s="19"/>
    </row>
    <row r="45" spans="1:31" s="1" customFormat="1" ht="14.45" customHeight="1" x14ac:dyDescent="0.2">
      <c r="B45" s="19"/>
      <c r="L45" s="19"/>
    </row>
    <row r="46" spans="1:31" s="1" customFormat="1" ht="14.45" customHeight="1" x14ac:dyDescent="0.2">
      <c r="B46" s="19"/>
      <c r="L46" s="19"/>
    </row>
    <row r="47" spans="1:31" s="1" customFormat="1" ht="14.45" customHeight="1" x14ac:dyDescent="0.2">
      <c r="B47" s="19"/>
      <c r="L47" s="19"/>
    </row>
    <row r="48" spans="1:31" s="1" customFormat="1" ht="14.45" customHeight="1" x14ac:dyDescent="0.2">
      <c r="B48" s="19"/>
      <c r="L48" s="19"/>
    </row>
    <row r="49" spans="1:31" s="1" customFormat="1" ht="14.45" customHeight="1" x14ac:dyDescent="0.2">
      <c r="B49" s="19"/>
      <c r="L49" s="19"/>
    </row>
    <row r="50" spans="1:31" s="2" customFormat="1" ht="14.45" customHeight="1" x14ac:dyDescent="0.2">
      <c r="B50" s="38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8"/>
    </row>
    <row r="51" spans="1:31" x14ac:dyDescent="0.2">
      <c r="B51" s="19"/>
      <c r="L51" s="19"/>
    </row>
    <row r="52" spans="1:31" x14ac:dyDescent="0.2">
      <c r="B52" s="19"/>
      <c r="L52" s="19"/>
    </row>
    <row r="53" spans="1:31" x14ac:dyDescent="0.2">
      <c r="B53" s="19"/>
      <c r="L53" s="19"/>
    </row>
    <row r="54" spans="1:31" x14ac:dyDescent="0.2">
      <c r="B54" s="19"/>
      <c r="L54" s="19"/>
    </row>
    <row r="55" spans="1:31" x14ac:dyDescent="0.2">
      <c r="B55" s="19"/>
      <c r="L55" s="19"/>
    </row>
    <row r="56" spans="1:31" x14ac:dyDescent="0.2">
      <c r="B56" s="19"/>
      <c r="L56" s="19"/>
    </row>
    <row r="57" spans="1:31" x14ac:dyDescent="0.2">
      <c r="B57" s="19"/>
      <c r="L57" s="19"/>
    </row>
    <row r="58" spans="1:31" x14ac:dyDescent="0.2">
      <c r="B58" s="19"/>
      <c r="L58" s="19"/>
    </row>
    <row r="59" spans="1:31" x14ac:dyDescent="0.2">
      <c r="B59" s="19"/>
      <c r="L59" s="19"/>
    </row>
    <row r="60" spans="1:31" x14ac:dyDescent="0.2">
      <c r="B60" s="19"/>
      <c r="L60" s="19"/>
    </row>
    <row r="61" spans="1:31" s="2" customFormat="1" ht="12.75" x14ac:dyDescent="0.2">
      <c r="A61" s="28"/>
      <c r="B61" s="29"/>
      <c r="C61" s="28"/>
      <c r="D61" s="41" t="s">
        <v>46</v>
      </c>
      <c r="E61" s="31"/>
      <c r="F61" s="100" t="s">
        <v>47</v>
      </c>
      <c r="G61" s="41" t="s">
        <v>46</v>
      </c>
      <c r="H61" s="31"/>
      <c r="I61" s="31"/>
      <c r="J61" s="101" t="s">
        <v>47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 x14ac:dyDescent="0.2">
      <c r="B62" s="19"/>
      <c r="L62" s="19"/>
    </row>
    <row r="63" spans="1:31" x14ac:dyDescent="0.2">
      <c r="B63" s="19"/>
      <c r="L63" s="19"/>
    </row>
    <row r="64" spans="1:31" x14ac:dyDescent="0.2">
      <c r="B64" s="19"/>
      <c r="L64" s="19"/>
    </row>
    <row r="65" spans="1:31" s="2" customFormat="1" ht="12.75" x14ac:dyDescent="0.2">
      <c r="A65" s="28"/>
      <c r="B65" s="29"/>
      <c r="C65" s="28"/>
      <c r="D65" s="39" t="s">
        <v>48</v>
      </c>
      <c r="E65" s="42"/>
      <c r="F65" s="42"/>
      <c r="G65" s="39" t="s">
        <v>49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 x14ac:dyDescent="0.2">
      <c r="B66" s="19"/>
      <c r="L66" s="19"/>
    </row>
    <row r="67" spans="1:31" x14ac:dyDescent="0.2">
      <c r="B67" s="19"/>
      <c r="L67" s="19"/>
    </row>
    <row r="68" spans="1:31" x14ac:dyDescent="0.2">
      <c r="B68" s="19"/>
      <c r="L68" s="19"/>
    </row>
    <row r="69" spans="1:31" x14ac:dyDescent="0.2">
      <c r="B69" s="19"/>
      <c r="L69" s="19"/>
    </row>
    <row r="70" spans="1:31" x14ac:dyDescent="0.2">
      <c r="B70" s="19"/>
      <c r="L70" s="19"/>
    </row>
    <row r="71" spans="1:31" x14ac:dyDescent="0.2">
      <c r="B71" s="19"/>
      <c r="L71" s="19"/>
    </row>
    <row r="72" spans="1:31" x14ac:dyDescent="0.2">
      <c r="B72" s="19"/>
      <c r="L72" s="19"/>
    </row>
    <row r="73" spans="1:31" x14ac:dyDescent="0.2">
      <c r="B73" s="19"/>
      <c r="L73" s="19"/>
    </row>
    <row r="74" spans="1:31" x14ac:dyDescent="0.2">
      <c r="B74" s="19"/>
      <c r="L74" s="19"/>
    </row>
    <row r="75" spans="1:31" x14ac:dyDescent="0.2">
      <c r="B75" s="19"/>
      <c r="L75" s="19"/>
    </row>
    <row r="76" spans="1:31" s="2" customFormat="1" ht="12.75" x14ac:dyDescent="0.2">
      <c r="A76" s="28"/>
      <c r="B76" s="29"/>
      <c r="C76" s="28"/>
      <c r="D76" s="41" t="s">
        <v>46</v>
      </c>
      <c r="E76" s="31"/>
      <c r="F76" s="100" t="s">
        <v>47</v>
      </c>
      <c r="G76" s="41" t="s">
        <v>46</v>
      </c>
      <c r="H76" s="31"/>
      <c r="I76" s="31"/>
      <c r="J76" s="101" t="s">
        <v>47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 x14ac:dyDescent="0.2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 x14ac:dyDescent="0.2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 x14ac:dyDescent="0.2">
      <c r="A82" s="28"/>
      <c r="B82" s="29"/>
      <c r="C82" s="20" t="s">
        <v>84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 x14ac:dyDescent="0.2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 x14ac:dyDescent="0.2">
      <c r="A84" s="28"/>
      <c r="B84" s="29"/>
      <c r="C84" s="25" t="s">
        <v>12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 x14ac:dyDescent="0.2">
      <c r="A85" s="28"/>
      <c r="B85" s="29"/>
      <c r="C85" s="28"/>
      <c r="D85" s="28"/>
      <c r="E85" s="213" t="str">
        <f>E7</f>
        <v>Obnova Ružového parku - SO 09 - Závlahový systém</v>
      </c>
      <c r="F85" s="214"/>
      <c r="G85" s="214"/>
      <c r="H85" s="214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 x14ac:dyDescent="0.2">
      <c r="A86" s="28"/>
      <c r="B86" s="29"/>
      <c r="C86" s="25" t="s">
        <v>82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 x14ac:dyDescent="0.2">
      <c r="A87" s="28"/>
      <c r="B87" s="29"/>
      <c r="C87" s="28"/>
      <c r="D87" s="28"/>
      <c r="E87" s="199" t="str">
        <f>E9</f>
        <v>SO 09 - Závlahový systém</v>
      </c>
      <c r="F87" s="212"/>
      <c r="G87" s="212"/>
      <c r="H87" s="212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 x14ac:dyDescent="0.2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 x14ac:dyDescent="0.2">
      <c r="A89" s="28"/>
      <c r="B89" s="29"/>
      <c r="C89" s="25" t="s">
        <v>15</v>
      </c>
      <c r="D89" s="28"/>
      <c r="E89" s="28"/>
      <c r="F89" s="23" t="str">
        <f>F12</f>
        <v>Trnava</v>
      </c>
      <c r="G89" s="28"/>
      <c r="H89" s="28"/>
      <c r="I89" s="25" t="s">
        <v>17</v>
      </c>
      <c r="J89" s="51">
        <f>IF(J12="","",J12)</f>
        <v>44281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 x14ac:dyDescent="0.2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 x14ac:dyDescent="0.2">
      <c r="A91" s="28"/>
      <c r="B91" s="29"/>
      <c r="C91" s="25" t="s">
        <v>18</v>
      </c>
      <c r="D91" s="28"/>
      <c r="E91" s="28"/>
      <c r="F91" s="23" t="str">
        <f>E15</f>
        <v>MsÚ Trnava</v>
      </c>
      <c r="G91" s="28"/>
      <c r="H91" s="28"/>
      <c r="I91" s="25" t="s">
        <v>24</v>
      </c>
      <c r="J91" s="26" t="str">
        <f>E21</f>
        <v>Rudbeckia-ateliér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 x14ac:dyDescent="0.2">
      <c r="A92" s="28"/>
      <c r="B92" s="29"/>
      <c r="C92" s="25" t="s">
        <v>22</v>
      </c>
      <c r="D92" s="28"/>
      <c r="E92" s="28"/>
      <c r="F92" s="23" t="str">
        <f>IF(E18="","",E18)</f>
        <v xml:space="preserve"> </v>
      </c>
      <c r="G92" s="28"/>
      <c r="H92" s="28"/>
      <c r="I92" s="25" t="s">
        <v>28</v>
      </c>
      <c r="J92" s="26" t="str">
        <f>E24</f>
        <v>Ing. Júlia Straňáková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 x14ac:dyDescent="0.2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 x14ac:dyDescent="0.2">
      <c r="A94" s="28"/>
      <c r="B94" s="29"/>
      <c r="C94" s="102" t="s">
        <v>85</v>
      </c>
      <c r="D94" s="94"/>
      <c r="E94" s="94"/>
      <c r="F94" s="94"/>
      <c r="G94" s="94"/>
      <c r="H94" s="94"/>
      <c r="I94" s="94"/>
      <c r="J94" s="103" t="s">
        <v>86</v>
      </c>
      <c r="K94" s="94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 x14ac:dyDescent="0.2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 x14ac:dyDescent="0.2">
      <c r="A96" s="28"/>
      <c r="B96" s="29"/>
      <c r="C96" s="104" t="s">
        <v>87</v>
      </c>
      <c r="D96" s="28"/>
      <c r="E96" s="28"/>
      <c r="F96" s="28"/>
      <c r="G96" s="28"/>
      <c r="H96" s="28"/>
      <c r="I96" s="28"/>
      <c r="J96" s="67">
        <f>J120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88</v>
      </c>
    </row>
    <row r="97" spans="1:31" s="9" customFormat="1" ht="24.95" hidden="1" customHeight="1" x14ac:dyDescent="0.2">
      <c r="B97" s="105"/>
      <c r="D97" s="106" t="s">
        <v>89</v>
      </c>
      <c r="E97" s="107"/>
      <c r="F97" s="107"/>
      <c r="G97" s="107"/>
      <c r="H97" s="107"/>
      <c r="I97" s="107"/>
      <c r="J97" s="108">
        <f>J121</f>
        <v>0</v>
      </c>
      <c r="L97" s="105"/>
    </row>
    <row r="98" spans="1:31" s="10" customFormat="1" ht="19.899999999999999" hidden="1" customHeight="1" x14ac:dyDescent="0.2">
      <c r="B98" s="109"/>
      <c r="D98" s="110" t="s">
        <v>90</v>
      </c>
      <c r="E98" s="111"/>
      <c r="F98" s="111"/>
      <c r="G98" s="111"/>
      <c r="H98" s="111"/>
      <c r="I98" s="111"/>
      <c r="J98" s="112">
        <f>J122</f>
        <v>0</v>
      </c>
      <c r="L98" s="109"/>
    </row>
    <row r="99" spans="1:31" s="10" customFormat="1" ht="19.899999999999999" hidden="1" customHeight="1" x14ac:dyDescent="0.2">
      <c r="B99" s="109"/>
      <c r="D99" s="110" t="s">
        <v>91</v>
      </c>
      <c r="E99" s="111"/>
      <c r="F99" s="111"/>
      <c r="G99" s="111"/>
      <c r="H99" s="111"/>
      <c r="I99" s="111"/>
      <c r="J99" s="112">
        <f>J144</f>
        <v>0</v>
      </c>
      <c r="L99" s="109"/>
    </row>
    <row r="100" spans="1:31" s="10" customFormat="1" ht="19.899999999999999" hidden="1" customHeight="1" x14ac:dyDescent="0.2">
      <c r="B100" s="109"/>
      <c r="D100" s="110" t="s">
        <v>92</v>
      </c>
      <c r="E100" s="111"/>
      <c r="F100" s="111"/>
      <c r="G100" s="111"/>
      <c r="H100" s="111"/>
      <c r="I100" s="111"/>
      <c r="J100" s="112">
        <f>J160</f>
        <v>0</v>
      </c>
      <c r="L100" s="109"/>
    </row>
    <row r="101" spans="1:31" s="2" customFormat="1" ht="21.75" hidden="1" customHeight="1" x14ac:dyDescent="0.2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38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pans="1:31" s="2" customFormat="1" ht="6.95" hidden="1" customHeight="1" x14ac:dyDescent="0.2">
      <c r="A102" s="28"/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3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hidden="1" x14ac:dyDescent="0.2"/>
    <row r="104" spans="1:31" hidden="1" x14ac:dyDescent="0.2"/>
    <row r="105" spans="1:31" hidden="1" x14ac:dyDescent="0.2"/>
    <row r="106" spans="1:31" s="2" customFormat="1" ht="6.95" customHeight="1" x14ac:dyDescent="0.2">
      <c r="A106" s="28"/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24.95" customHeight="1" x14ac:dyDescent="0.2">
      <c r="A107" s="28"/>
      <c r="B107" s="29"/>
      <c r="C107" s="20" t="s">
        <v>93</v>
      </c>
      <c r="D107" s="28"/>
      <c r="E107" s="28"/>
      <c r="F107" s="28"/>
      <c r="G107" s="28"/>
      <c r="H107" s="28"/>
      <c r="I107" s="28"/>
      <c r="J107" s="28"/>
      <c r="K107" s="28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6.95" customHeight="1" x14ac:dyDescent="0.2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2" customHeight="1" x14ac:dyDescent="0.2">
      <c r="A109" s="28"/>
      <c r="B109" s="29"/>
      <c r="C109" s="25" t="s">
        <v>12</v>
      </c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6.5" customHeight="1" x14ac:dyDescent="0.2">
      <c r="A110" s="28"/>
      <c r="B110" s="29"/>
      <c r="C110" s="28"/>
      <c r="D110" s="28"/>
      <c r="E110" s="213" t="str">
        <f>E7</f>
        <v>Obnova Ružového parku - SO 09 - Závlahový systém</v>
      </c>
      <c r="F110" s="214"/>
      <c r="G110" s="214"/>
      <c r="H110" s="214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 x14ac:dyDescent="0.2">
      <c r="A111" s="28"/>
      <c r="B111" s="29"/>
      <c r="C111" s="25" t="s">
        <v>82</v>
      </c>
      <c r="D111" s="28"/>
      <c r="E111" s="28"/>
      <c r="F111" s="28"/>
      <c r="G111" s="28"/>
      <c r="H111" s="28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6.5" customHeight="1" x14ac:dyDescent="0.2">
      <c r="A112" s="28"/>
      <c r="B112" s="29"/>
      <c r="C112" s="28"/>
      <c r="D112" s="28"/>
      <c r="E112" s="199" t="str">
        <f>E9</f>
        <v>SO 09 - Závlahový systém</v>
      </c>
      <c r="F112" s="212"/>
      <c r="G112" s="212"/>
      <c r="H112" s="212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5" customHeight="1" x14ac:dyDescent="0.2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 x14ac:dyDescent="0.2">
      <c r="A114" s="28"/>
      <c r="B114" s="29"/>
      <c r="C114" s="25" t="s">
        <v>15</v>
      </c>
      <c r="D114" s="28"/>
      <c r="E114" s="28"/>
      <c r="F114" s="23" t="str">
        <f>F12</f>
        <v>Trnava</v>
      </c>
      <c r="G114" s="28"/>
      <c r="H114" s="28"/>
      <c r="I114" s="25" t="s">
        <v>17</v>
      </c>
      <c r="J114" s="51">
        <f>IF(J12="","",J12)</f>
        <v>44281</v>
      </c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5" customHeight="1" x14ac:dyDescent="0.2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25.7" customHeight="1" x14ac:dyDescent="0.2">
      <c r="A116" s="28"/>
      <c r="B116" s="29"/>
      <c r="C116" s="25" t="s">
        <v>18</v>
      </c>
      <c r="D116" s="28"/>
      <c r="E116" s="28"/>
      <c r="F116" s="23" t="str">
        <f>E15</f>
        <v>MsÚ Trnava</v>
      </c>
      <c r="G116" s="28"/>
      <c r="H116" s="28"/>
      <c r="I116" s="25" t="s">
        <v>24</v>
      </c>
      <c r="J116" s="26" t="str">
        <f>E21</f>
        <v>Rudbeckia-ateliér s.r.o.</v>
      </c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25.7" customHeight="1" x14ac:dyDescent="0.2">
      <c r="A117" s="28"/>
      <c r="B117" s="29"/>
      <c r="C117" s="25" t="s">
        <v>22</v>
      </c>
      <c r="D117" s="28"/>
      <c r="E117" s="28"/>
      <c r="F117" s="23" t="str">
        <f>IF(E18="","",E18)</f>
        <v xml:space="preserve"> </v>
      </c>
      <c r="G117" s="28"/>
      <c r="H117" s="28"/>
      <c r="I117" s="25" t="s">
        <v>28</v>
      </c>
      <c r="J117" s="26" t="str">
        <f>E24</f>
        <v>Ing. Júlia Straňáková</v>
      </c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0.35" customHeight="1" x14ac:dyDescent="0.2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11" customFormat="1" ht="29.25" customHeight="1" x14ac:dyDescent="0.2">
      <c r="A119" s="113"/>
      <c r="B119" s="114"/>
      <c r="C119" s="115" t="s">
        <v>94</v>
      </c>
      <c r="D119" s="116" t="s">
        <v>56</v>
      </c>
      <c r="E119" s="116" t="s">
        <v>52</v>
      </c>
      <c r="F119" s="116" t="s">
        <v>53</v>
      </c>
      <c r="G119" s="116" t="s">
        <v>95</v>
      </c>
      <c r="H119" s="116" t="s">
        <v>96</v>
      </c>
      <c r="I119" s="116" t="s">
        <v>97</v>
      </c>
      <c r="J119" s="117" t="s">
        <v>86</v>
      </c>
      <c r="K119" s="118" t="s">
        <v>98</v>
      </c>
      <c r="L119" s="215" t="s">
        <v>623</v>
      </c>
      <c r="M119" s="59" t="s">
        <v>1</v>
      </c>
      <c r="N119" s="59" t="s">
        <v>35</v>
      </c>
      <c r="O119" s="59" t="s">
        <v>99</v>
      </c>
      <c r="P119" s="59" t="s">
        <v>100</v>
      </c>
      <c r="Q119" s="59" t="s">
        <v>101</v>
      </c>
      <c r="R119" s="59" t="s">
        <v>102</v>
      </c>
      <c r="S119" s="59" t="s">
        <v>103</v>
      </c>
      <c r="T119" s="60" t="s">
        <v>104</v>
      </c>
      <c r="U119" s="113"/>
      <c r="V119" s="113"/>
      <c r="W119" s="113"/>
      <c r="X119" s="113"/>
      <c r="Y119" s="113"/>
      <c r="Z119" s="113"/>
      <c r="AA119" s="113"/>
      <c r="AB119" s="113"/>
      <c r="AC119" s="113"/>
      <c r="AD119" s="113"/>
      <c r="AE119" s="113"/>
    </row>
    <row r="120" spans="1:65" s="2" customFormat="1" ht="22.9" customHeight="1" x14ac:dyDescent="0.25">
      <c r="A120" s="28"/>
      <c r="B120" s="29"/>
      <c r="C120" s="65" t="s">
        <v>87</v>
      </c>
      <c r="D120" s="28"/>
      <c r="E120" s="28"/>
      <c r="F120" s="28"/>
      <c r="G120" s="28"/>
      <c r="H120" s="28"/>
      <c r="I120" s="28"/>
      <c r="J120" s="119">
        <f>BK120</f>
        <v>0</v>
      </c>
      <c r="K120" s="28"/>
      <c r="L120" s="29"/>
      <c r="M120" s="61"/>
      <c r="N120" s="52"/>
      <c r="O120" s="62"/>
      <c r="P120" s="120">
        <f>P121</f>
        <v>1257.2089999999998</v>
      </c>
      <c r="Q120" s="62"/>
      <c r="R120" s="120">
        <f>R121</f>
        <v>0</v>
      </c>
      <c r="S120" s="62"/>
      <c r="T120" s="121">
        <f>T121</f>
        <v>0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6" t="s">
        <v>70</v>
      </c>
      <c r="AU120" s="16" t="s">
        <v>88</v>
      </c>
      <c r="BK120" s="122">
        <f>BK121</f>
        <v>0</v>
      </c>
    </row>
    <row r="121" spans="1:65" s="12" customFormat="1" ht="25.9" customHeight="1" x14ac:dyDescent="0.2">
      <c r="B121" s="123"/>
      <c r="D121" s="124" t="s">
        <v>70</v>
      </c>
      <c r="E121" s="125" t="s">
        <v>105</v>
      </c>
      <c r="F121" s="125" t="s">
        <v>105</v>
      </c>
      <c r="J121" s="126">
        <f>BK121</f>
        <v>0</v>
      </c>
      <c r="L121" s="123"/>
      <c r="M121" s="127"/>
      <c r="N121" s="128"/>
      <c r="O121" s="128"/>
      <c r="P121" s="129">
        <f>P122+P144+P160</f>
        <v>1257.2089999999998</v>
      </c>
      <c r="Q121" s="128"/>
      <c r="R121" s="129">
        <f>R122+R144+R160</f>
        <v>0</v>
      </c>
      <c r="S121" s="128"/>
      <c r="T121" s="130">
        <f>T122+T144+T160</f>
        <v>0</v>
      </c>
      <c r="AR121" s="124" t="s">
        <v>79</v>
      </c>
      <c r="AT121" s="131" t="s">
        <v>70</v>
      </c>
      <c r="AU121" s="131" t="s">
        <v>71</v>
      </c>
      <c r="AY121" s="124" t="s">
        <v>106</v>
      </c>
      <c r="BK121" s="132">
        <f>BK122+BK144+BK160</f>
        <v>0</v>
      </c>
    </row>
    <row r="122" spans="1:65" s="12" customFormat="1" ht="22.9" customHeight="1" x14ac:dyDescent="0.2">
      <c r="B122" s="123"/>
      <c r="D122" s="124" t="s">
        <v>70</v>
      </c>
      <c r="E122" s="133" t="s">
        <v>107</v>
      </c>
      <c r="F122" s="133" t="s">
        <v>108</v>
      </c>
      <c r="J122" s="134">
        <f>BK122</f>
        <v>0</v>
      </c>
      <c r="L122" s="123"/>
      <c r="M122" s="127"/>
      <c r="N122" s="128"/>
      <c r="O122" s="128"/>
      <c r="P122" s="129">
        <f>SUM(P123:P143)</f>
        <v>768.41099999999994</v>
      </c>
      <c r="Q122" s="128"/>
      <c r="R122" s="129">
        <f>SUM(R123:R143)</f>
        <v>0</v>
      </c>
      <c r="S122" s="128"/>
      <c r="T122" s="130">
        <f>SUM(T123:T143)</f>
        <v>0</v>
      </c>
      <c r="AR122" s="124" t="s">
        <v>79</v>
      </c>
      <c r="AT122" s="131" t="s">
        <v>70</v>
      </c>
      <c r="AU122" s="131" t="s">
        <v>79</v>
      </c>
      <c r="AY122" s="124" t="s">
        <v>106</v>
      </c>
      <c r="BK122" s="132">
        <f>SUM(BK123:BK143)</f>
        <v>0</v>
      </c>
    </row>
    <row r="123" spans="1:65" s="2" customFormat="1" ht="14.45" customHeight="1" x14ac:dyDescent="0.2">
      <c r="A123" s="28"/>
      <c r="B123" s="135"/>
      <c r="C123" s="136" t="s">
        <v>79</v>
      </c>
      <c r="D123" s="136" t="s">
        <v>109</v>
      </c>
      <c r="E123" s="137" t="s">
        <v>110</v>
      </c>
      <c r="F123" s="138" t="s">
        <v>111</v>
      </c>
      <c r="G123" s="139" t="s">
        <v>112</v>
      </c>
      <c r="H123" s="140">
        <v>980</v>
      </c>
      <c r="I123" s="140"/>
      <c r="J123" s="140"/>
      <c r="K123" s="141"/>
      <c r="L123" s="29"/>
      <c r="M123" s="142" t="s">
        <v>1</v>
      </c>
      <c r="N123" s="143" t="s">
        <v>37</v>
      </c>
      <c r="O123" s="144">
        <v>0</v>
      </c>
      <c r="P123" s="144">
        <f>O123*H123</f>
        <v>0</v>
      </c>
      <c r="Q123" s="144">
        <v>0</v>
      </c>
      <c r="R123" s="144">
        <f>Q123*H123</f>
        <v>0</v>
      </c>
      <c r="S123" s="144">
        <v>0</v>
      </c>
      <c r="T123" s="145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46" t="s">
        <v>113</v>
      </c>
      <c r="AT123" s="146" t="s">
        <v>109</v>
      </c>
      <c r="AU123" s="146" t="s">
        <v>114</v>
      </c>
      <c r="AY123" s="16" t="s">
        <v>106</v>
      </c>
      <c r="BE123" s="147">
        <f>IF(N123="základná",J123,0)</f>
        <v>0</v>
      </c>
      <c r="BF123" s="147">
        <f>IF(N123="znížená",J123,0)</f>
        <v>0</v>
      </c>
      <c r="BG123" s="147">
        <f>IF(N123="zákl. prenesená",J123,0)</f>
        <v>0</v>
      </c>
      <c r="BH123" s="147">
        <f>IF(N123="zníž. prenesená",J123,0)</f>
        <v>0</v>
      </c>
      <c r="BI123" s="147">
        <f>IF(N123="nulová",J123,0)</f>
        <v>0</v>
      </c>
      <c r="BJ123" s="16" t="s">
        <v>114</v>
      </c>
      <c r="BK123" s="148">
        <f>ROUND(I123*H123,3)</f>
        <v>0</v>
      </c>
      <c r="BL123" s="16" t="s">
        <v>113</v>
      </c>
      <c r="BM123" s="146" t="s">
        <v>115</v>
      </c>
    </row>
    <row r="124" spans="1:65" s="2" customFormat="1" ht="14.45" customHeight="1" x14ac:dyDescent="0.2">
      <c r="A124" s="28"/>
      <c r="B124" s="135"/>
      <c r="C124" s="136" t="s">
        <v>114</v>
      </c>
      <c r="D124" s="136" t="s">
        <v>109</v>
      </c>
      <c r="E124" s="137" t="s">
        <v>116</v>
      </c>
      <c r="F124" s="138" t="s">
        <v>117</v>
      </c>
      <c r="G124" s="139" t="s">
        <v>118</v>
      </c>
      <c r="H124" s="140">
        <v>108</v>
      </c>
      <c r="I124" s="140"/>
      <c r="J124" s="140"/>
      <c r="K124" s="141"/>
      <c r="L124" s="29"/>
      <c r="M124" s="142" t="s">
        <v>1</v>
      </c>
      <c r="N124" s="143" t="s">
        <v>37</v>
      </c>
      <c r="O124" s="144">
        <v>1.274</v>
      </c>
      <c r="P124" s="144">
        <f>O124*H124</f>
        <v>137.59200000000001</v>
      </c>
      <c r="Q124" s="144">
        <v>0</v>
      </c>
      <c r="R124" s="144">
        <f>Q124*H124</f>
        <v>0</v>
      </c>
      <c r="S124" s="144">
        <v>0</v>
      </c>
      <c r="T124" s="145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46" t="s">
        <v>113</v>
      </c>
      <c r="AT124" s="146" t="s">
        <v>109</v>
      </c>
      <c r="AU124" s="146" t="s">
        <v>114</v>
      </c>
      <c r="AY124" s="16" t="s">
        <v>106</v>
      </c>
      <c r="BE124" s="147">
        <f>IF(N124="základná",J124,0)</f>
        <v>0</v>
      </c>
      <c r="BF124" s="147">
        <f>IF(N124="znížená",J124,0)</f>
        <v>0</v>
      </c>
      <c r="BG124" s="147">
        <f>IF(N124="zákl. prenesená",J124,0)</f>
        <v>0</v>
      </c>
      <c r="BH124" s="147">
        <f>IF(N124="zníž. prenesená",J124,0)</f>
        <v>0</v>
      </c>
      <c r="BI124" s="147">
        <f>IF(N124="nulová",J124,0)</f>
        <v>0</v>
      </c>
      <c r="BJ124" s="16" t="s">
        <v>114</v>
      </c>
      <c r="BK124" s="148">
        <f>ROUND(I124*H124,3)</f>
        <v>0</v>
      </c>
      <c r="BL124" s="16" t="s">
        <v>113</v>
      </c>
      <c r="BM124" s="146" t="s">
        <v>119</v>
      </c>
    </row>
    <row r="125" spans="1:65" s="13" customFormat="1" x14ac:dyDescent="0.2">
      <c r="B125" s="149"/>
      <c r="D125" s="150" t="s">
        <v>120</v>
      </c>
      <c r="E125" s="151" t="s">
        <v>1</v>
      </c>
      <c r="F125" s="152" t="s">
        <v>121</v>
      </c>
      <c r="H125" s="153">
        <v>108</v>
      </c>
      <c r="L125" s="149"/>
      <c r="M125" s="154"/>
      <c r="N125" s="155"/>
      <c r="O125" s="155"/>
      <c r="P125" s="155"/>
      <c r="Q125" s="155"/>
      <c r="R125" s="155"/>
      <c r="S125" s="155"/>
      <c r="T125" s="156"/>
      <c r="AT125" s="151" t="s">
        <v>120</v>
      </c>
      <c r="AU125" s="151" t="s">
        <v>114</v>
      </c>
      <c r="AV125" s="13" t="s">
        <v>114</v>
      </c>
      <c r="AW125" s="13" t="s">
        <v>26</v>
      </c>
      <c r="AX125" s="13" t="s">
        <v>79</v>
      </c>
      <c r="AY125" s="151" t="s">
        <v>106</v>
      </c>
    </row>
    <row r="126" spans="1:65" s="2" customFormat="1" ht="24.2" customHeight="1" x14ac:dyDescent="0.2">
      <c r="A126" s="28"/>
      <c r="B126" s="135"/>
      <c r="C126" s="136" t="s">
        <v>122</v>
      </c>
      <c r="D126" s="136" t="s">
        <v>109</v>
      </c>
      <c r="E126" s="137" t="s">
        <v>123</v>
      </c>
      <c r="F126" s="138" t="s">
        <v>124</v>
      </c>
      <c r="G126" s="139" t="s">
        <v>112</v>
      </c>
      <c r="H126" s="140">
        <v>45</v>
      </c>
      <c r="I126" s="140"/>
      <c r="J126" s="140"/>
      <c r="K126" s="141"/>
      <c r="L126" s="29"/>
      <c r="M126" s="142" t="s">
        <v>1</v>
      </c>
      <c r="N126" s="143" t="s">
        <v>37</v>
      </c>
      <c r="O126" s="144">
        <v>1.9950000000000001</v>
      </c>
      <c r="P126" s="144">
        <f>O126*H126</f>
        <v>89.775000000000006</v>
      </c>
      <c r="Q126" s="144">
        <v>0</v>
      </c>
      <c r="R126" s="144">
        <f>Q126*H126</f>
        <v>0</v>
      </c>
      <c r="S126" s="144">
        <v>0</v>
      </c>
      <c r="T126" s="145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46" t="s">
        <v>113</v>
      </c>
      <c r="AT126" s="146" t="s">
        <v>109</v>
      </c>
      <c r="AU126" s="146" t="s">
        <v>114</v>
      </c>
      <c r="AY126" s="16" t="s">
        <v>106</v>
      </c>
      <c r="BE126" s="147">
        <f>IF(N126="základná",J126,0)</f>
        <v>0</v>
      </c>
      <c r="BF126" s="147">
        <f>IF(N126="znížená",J126,0)</f>
        <v>0</v>
      </c>
      <c r="BG126" s="147">
        <f>IF(N126="zákl. prenesená",J126,0)</f>
        <v>0</v>
      </c>
      <c r="BH126" s="147">
        <f>IF(N126="zníž. prenesená",J126,0)</f>
        <v>0</v>
      </c>
      <c r="BI126" s="147">
        <f>IF(N126="nulová",J126,0)</f>
        <v>0</v>
      </c>
      <c r="BJ126" s="16" t="s">
        <v>114</v>
      </c>
      <c r="BK126" s="148">
        <f>ROUND(I126*H126,3)</f>
        <v>0</v>
      </c>
      <c r="BL126" s="16" t="s">
        <v>113</v>
      </c>
      <c r="BM126" s="146" t="s">
        <v>125</v>
      </c>
    </row>
    <row r="127" spans="1:65" s="2" customFormat="1" ht="24.2" customHeight="1" x14ac:dyDescent="0.2">
      <c r="A127" s="28"/>
      <c r="B127" s="135"/>
      <c r="C127" s="136" t="s">
        <v>113</v>
      </c>
      <c r="D127" s="136" t="s">
        <v>109</v>
      </c>
      <c r="E127" s="137" t="s">
        <v>126</v>
      </c>
      <c r="F127" s="138" t="s">
        <v>127</v>
      </c>
      <c r="G127" s="139" t="s">
        <v>118</v>
      </c>
      <c r="H127" s="140">
        <v>216</v>
      </c>
      <c r="I127" s="140"/>
      <c r="J127" s="140"/>
      <c r="K127" s="141"/>
      <c r="L127" s="29"/>
      <c r="M127" s="142" t="s">
        <v>1</v>
      </c>
      <c r="N127" s="143" t="s">
        <v>37</v>
      </c>
      <c r="O127" s="144">
        <v>0.11799999999999999</v>
      </c>
      <c r="P127" s="144">
        <f>O127*H127</f>
        <v>25.488</v>
      </c>
      <c r="Q127" s="144">
        <v>0</v>
      </c>
      <c r="R127" s="144">
        <f>Q127*H127</f>
        <v>0</v>
      </c>
      <c r="S127" s="144">
        <v>0</v>
      </c>
      <c r="T127" s="145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46" t="s">
        <v>113</v>
      </c>
      <c r="AT127" s="146" t="s">
        <v>109</v>
      </c>
      <c r="AU127" s="146" t="s">
        <v>114</v>
      </c>
      <c r="AY127" s="16" t="s">
        <v>106</v>
      </c>
      <c r="BE127" s="147">
        <f>IF(N127="základná",J127,0)</f>
        <v>0</v>
      </c>
      <c r="BF127" s="147">
        <f>IF(N127="znížená",J127,0)</f>
        <v>0</v>
      </c>
      <c r="BG127" s="147">
        <f>IF(N127="zákl. prenesená",J127,0)</f>
        <v>0</v>
      </c>
      <c r="BH127" s="147">
        <f>IF(N127="zníž. prenesená",J127,0)</f>
        <v>0</v>
      </c>
      <c r="BI127" s="147">
        <f>IF(N127="nulová",J127,0)</f>
        <v>0</v>
      </c>
      <c r="BJ127" s="16" t="s">
        <v>114</v>
      </c>
      <c r="BK127" s="148">
        <f>ROUND(I127*H127,3)</f>
        <v>0</v>
      </c>
      <c r="BL127" s="16" t="s">
        <v>113</v>
      </c>
      <c r="BM127" s="146" t="s">
        <v>128</v>
      </c>
    </row>
    <row r="128" spans="1:65" s="13" customFormat="1" x14ac:dyDescent="0.2">
      <c r="B128" s="149"/>
      <c r="D128" s="150" t="s">
        <v>120</v>
      </c>
      <c r="E128" s="151" t="s">
        <v>1</v>
      </c>
      <c r="F128" s="152" t="s">
        <v>129</v>
      </c>
      <c r="H128" s="153">
        <v>30</v>
      </c>
      <c r="L128" s="149"/>
      <c r="M128" s="154"/>
      <c r="N128" s="155"/>
      <c r="O128" s="155"/>
      <c r="P128" s="155"/>
      <c r="Q128" s="155"/>
      <c r="R128" s="155"/>
      <c r="S128" s="155"/>
      <c r="T128" s="156"/>
      <c r="AT128" s="151" t="s">
        <v>120</v>
      </c>
      <c r="AU128" s="151" t="s">
        <v>114</v>
      </c>
      <c r="AV128" s="13" t="s">
        <v>114</v>
      </c>
      <c r="AW128" s="13" t="s">
        <v>26</v>
      </c>
      <c r="AX128" s="13" t="s">
        <v>71</v>
      </c>
      <c r="AY128" s="151" t="s">
        <v>106</v>
      </c>
    </row>
    <row r="129" spans="1:65" s="13" customFormat="1" x14ac:dyDescent="0.2">
      <c r="B129" s="149"/>
      <c r="D129" s="150" t="s">
        <v>120</v>
      </c>
      <c r="E129" s="151" t="s">
        <v>1</v>
      </c>
      <c r="F129" s="152" t="s">
        <v>130</v>
      </c>
      <c r="H129" s="153">
        <v>186</v>
      </c>
      <c r="L129" s="149"/>
      <c r="M129" s="154"/>
      <c r="N129" s="155"/>
      <c r="O129" s="155"/>
      <c r="P129" s="155"/>
      <c r="Q129" s="155"/>
      <c r="R129" s="155"/>
      <c r="S129" s="155"/>
      <c r="T129" s="156"/>
      <c r="AT129" s="151" t="s">
        <v>120</v>
      </c>
      <c r="AU129" s="151" t="s">
        <v>114</v>
      </c>
      <c r="AV129" s="13" t="s">
        <v>114</v>
      </c>
      <c r="AW129" s="13" t="s">
        <v>26</v>
      </c>
      <c r="AX129" s="13" t="s">
        <v>71</v>
      </c>
      <c r="AY129" s="151" t="s">
        <v>106</v>
      </c>
    </row>
    <row r="130" spans="1:65" s="14" customFormat="1" x14ac:dyDescent="0.2">
      <c r="B130" s="157"/>
      <c r="D130" s="150" t="s">
        <v>120</v>
      </c>
      <c r="E130" s="158" t="s">
        <v>1</v>
      </c>
      <c r="F130" s="159" t="s">
        <v>131</v>
      </c>
      <c r="H130" s="160">
        <v>216</v>
      </c>
      <c r="L130" s="157"/>
      <c r="M130" s="161"/>
      <c r="N130" s="162"/>
      <c r="O130" s="162"/>
      <c r="P130" s="162"/>
      <c r="Q130" s="162"/>
      <c r="R130" s="162"/>
      <c r="S130" s="162"/>
      <c r="T130" s="163"/>
      <c r="AT130" s="158" t="s">
        <v>120</v>
      </c>
      <c r="AU130" s="158" t="s">
        <v>114</v>
      </c>
      <c r="AV130" s="14" t="s">
        <v>113</v>
      </c>
      <c r="AW130" s="14" t="s">
        <v>26</v>
      </c>
      <c r="AX130" s="14" t="s">
        <v>79</v>
      </c>
      <c r="AY130" s="158" t="s">
        <v>106</v>
      </c>
    </row>
    <row r="131" spans="1:65" s="2" customFormat="1" ht="37.9" customHeight="1" x14ac:dyDescent="0.2">
      <c r="A131" s="28"/>
      <c r="B131" s="135"/>
      <c r="C131" s="136" t="s">
        <v>132</v>
      </c>
      <c r="D131" s="136" t="s">
        <v>109</v>
      </c>
      <c r="E131" s="137" t="s">
        <v>133</v>
      </c>
      <c r="F131" s="138" t="s">
        <v>134</v>
      </c>
      <c r="G131" s="139" t="s">
        <v>118</v>
      </c>
      <c r="H131" s="140">
        <v>216</v>
      </c>
      <c r="I131" s="140"/>
      <c r="J131" s="140"/>
      <c r="K131" s="141"/>
      <c r="L131" s="29"/>
      <c r="M131" s="142" t="s">
        <v>1</v>
      </c>
      <c r="N131" s="143" t="s">
        <v>37</v>
      </c>
      <c r="O131" s="144">
        <v>3.2000000000000001E-2</v>
      </c>
      <c r="P131" s="144">
        <f>O131*H131</f>
        <v>6.9119999999999999</v>
      </c>
      <c r="Q131" s="144">
        <v>0</v>
      </c>
      <c r="R131" s="144">
        <f>Q131*H131</f>
        <v>0</v>
      </c>
      <c r="S131" s="144">
        <v>0</v>
      </c>
      <c r="T131" s="145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46" t="s">
        <v>113</v>
      </c>
      <c r="AT131" s="146" t="s">
        <v>109</v>
      </c>
      <c r="AU131" s="146" t="s">
        <v>114</v>
      </c>
      <c r="AY131" s="16" t="s">
        <v>106</v>
      </c>
      <c r="BE131" s="147">
        <f>IF(N131="základná",J131,0)</f>
        <v>0</v>
      </c>
      <c r="BF131" s="147">
        <f>IF(N131="znížená",J131,0)</f>
        <v>0</v>
      </c>
      <c r="BG131" s="147">
        <f>IF(N131="zákl. prenesená",J131,0)</f>
        <v>0</v>
      </c>
      <c r="BH131" s="147">
        <f>IF(N131="zníž. prenesená",J131,0)</f>
        <v>0</v>
      </c>
      <c r="BI131" s="147">
        <f>IF(N131="nulová",J131,0)</f>
        <v>0</v>
      </c>
      <c r="BJ131" s="16" t="s">
        <v>114</v>
      </c>
      <c r="BK131" s="148">
        <f>ROUND(I131*H131,3)</f>
        <v>0</v>
      </c>
      <c r="BL131" s="16" t="s">
        <v>113</v>
      </c>
      <c r="BM131" s="146" t="s">
        <v>135</v>
      </c>
    </row>
    <row r="132" spans="1:65" s="13" customFormat="1" x14ac:dyDescent="0.2">
      <c r="B132" s="149"/>
      <c r="D132" s="150" t="s">
        <v>120</v>
      </c>
      <c r="E132" s="151" t="s">
        <v>1</v>
      </c>
      <c r="F132" s="152" t="s">
        <v>129</v>
      </c>
      <c r="H132" s="153">
        <v>30</v>
      </c>
      <c r="L132" s="149"/>
      <c r="M132" s="154"/>
      <c r="N132" s="155"/>
      <c r="O132" s="155"/>
      <c r="P132" s="155"/>
      <c r="Q132" s="155"/>
      <c r="R132" s="155"/>
      <c r="S132" s="155"/>
      <c r="T132" s="156"/>
      <c r="AT132" s="151" t="s">
        <v>120</v>
      </c>
      <c r="AU132" s="151" t="s">
        <v>114</v>
      </c>
      <c r="AV132" s="13" t="s">
        <v>114</v>
      </c>
      <c r="AW132" s="13" t="s">
        <v>26</v>
      </c>
      <c r="AX132" s="13" t="s">
        <v>71</v>
      </c>
      <c r="AY132" s="151" t="s">
        <v>106</v>
      </c>
    </row>
    <row r="133" spans="1:65" s="13" customFormat="1" x14ac:dyDescent="0.2">
      <c r="B133" s="149"/>
      <c r="D133" s="150" t="s">
        <v>120</v>
      </c>
      <c r="E133" s="151" t="s">
        <v>1</v>
      </c>
      <c r="F133" s="152" t="s">
        <v>130</v>
      </c>
      <c r="H133" s="153">
        <v>186</v>
      </c>
      <c r="L133" s="149"/>
      <c r="M133" s="154"/>
      <c r="N133" s="155"/>
      <c r="O133" s="155"/>
      <c r="P133" s="155"/>
      <c r="Q133" s="155"/>
      <c r="R133" s="155"/>
      <c r="S133" s="155"/>
      <c r="T133" s="156"/>
      <c r="AT133" s="151" t="s">
        <v>120</v>
      </c>
      <c r="AU133" s="151" t="s">
        <v>114</v>
      </c>
      <c r="AV133" s="13" t="s">
        <v>114</v>
      </c>
      <c r="AW133" s="13" t="s">
        <v>26</v>
      </c>
      <c r="AX133" s="13" t="s">
        <v>71</v>
      </c>
      <c r="AY133" s="151" t="s">
        <v>106</v>
      </c>
    </row>
    <row r="134" spans="1:65" s="14" customFormat="1" x14ac:dyDescent="0.2">
      <c r="B134" s="157"/>
      <c r="D134" s="150" t="s">
        <v>120</v>
      </c>
      <c r="E134" s="158" t="s">
        <v>1</v>
      </c>
      <c r="F134" s="159" t="s">
        <v>131</v>
      </c>
      <c r="H134" s="160">
        <v>216</v>
      </c>
      <c r="L134" s="157"/>
      <c r="M134" s="161"/>
      <c r="N134" s="162"/>
      <c r="O134" s="162"/>
      <c r="P134" s="162"/>
      <c r="Q134" s="162"/>
      <c r="R134" s="162"/>
      <c r="S134" s="162"/>
      <c r="T134" s="163"/>
      <c r="AT134" s="158" t="s">
        <v>120</v>
      </c>
      <c r="AU134" s="158" t="s">
        <v>114</v>
      </c>
      <c r="AV134" s="14" t="s">
        <v>113</v>
      </c>
      <c r="AW134" s="14" t="s">
        <v>26</v>
      </c>
      <c r="AX134" s="14" t="s">
        <v>79</v>
      </c>
      <c r="AY134" s="158" t="s">
        <v>106</v>
      </c>
    </row>
    <row r="135" spans="1:65" s="2" customFormat="1" ht="24.2" customHeight="1" x14ac:dyDescent="0.2">
      <c r="A135" s="28"/>
      <c r="B135" s="135"/>
      <c r="C135" s="136" t="s">
        <v>136</v>
      </c>
      <c r="D135" s="136" t="s">
        <v>109</v>
      </c>
      <c r="E135" s="137" t="s">
        <v>137</v>
      </c>
      <c r="F135" s="138" t="s">
        <v>138</v>
      </c>
      <c r="G135" s="139" t="s">
        <v>118</v>
      </c>
      <c r="H135" s="140">
        <v>216</v>
      </c>
      <c r="I135" s="140"/>
      <c r="J135" s="140"/>
      <c r="K135" s="141"/>
      <c r="L135" s="29"/>
      <c r="M135" s="142" t="s">
        <v>1</v>
      </c>
      <c r="N135" s="143" t="s">
        <v>37</v>
      </c>
      <c r="O135" s="144">
        <v>8.6999999999999994E-2</v>
      </c>
      <c r="P135" s="144">
        <f>O135*H135</f>
        <v>18.791999999999998</v>
      </c>
      <c r="Q135" s="144">
        <v>0</v>
      </c>
      <c r="R135" s="144">
        <f>Q135*H135</f>
        <v>0</v>
      </c>
      <c r="S135" s="144">
        <v>0</v>
      </c>
      <c r="T135" s="145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46" t="s">
        <v>113</v>
      </c>
      <c r="AT135" s="146" t="s">
        <v>109</v>
      </c>
      <c r="AU135" s="146" t="s">
        <v>114</v>
      </c>
      <c r="AY135" s="16" t="s">
        <v>106</v>
      </c>
      <c r="BE135" s="147">
        <f>IF(N135="základná",J135,0)</f>
        <v>0</v>
      </c>
      <c r="BF135" s="147">
        <f>IF(N135="znížená",J135,0)</f>
        <v>0</v>
      </c>
      <c r="BG135" s="147">
        <f>IF(N135="zákl. prenesená",J135,0)</f>
        <v>0</v>
      </c>
      <c r="BH135" s="147">
        <f>IF(N135="zníž. prenesená",J135,0)</f>
        <v>0</v>
      </c>
      <c r="BI135" s="147">
        <f>IF(N135="nulová",J135,0)</f>
        <v>0</v>
      </c>
      <c r="BJ135" s="16" t="s">
        <v>114</v>
      </c>
      <c r="BK135" s="148">
        <f>ROUND(I135*H135,3)</f>
        <v>0</v>
      </c>
      <c r="BL135" s="16" t="s">
        <v>113</v>
      </c>
      <c r="BM135" s="146" t="s">
        <v>139</v>
      </c>
    </row>
    <row r="136" spans="1:65" s="13" customFormat="1" x14ac:dyDescent="0.2">
      <c r="B136" s="149"/>
      <c r="D136" s="150" t="s">
        <v>120</v>
      </c>
      <c r="E136" s="151" t="s">
        <v>1</v>
      </c>
      <c r="F136" s="152" t="s">
        <v>129</v>
      </c>
      <c r="H136" s="153">
        <v>30</v>
      </c>
      <c r="L136" s="149"/>
      <c r="M136" s="154"/>
      <c r="N136" s="155"/>
      <c r="O136" s="155"/>
      <c r="P136" s="155"/>
      <c r="Q136" s="155"/>
      <c r="R136" s="155"/>
      <c r="S136" s="155"/>
      <c r="T136" s="156"/>
      <c r="AT136" s="151" t="s">
        <v>120</v>
      </c>
      <c r="AU136" s="151" t="s">
        <v>114</v>
      </c>
      <c r="AV136" s="13" t="s">
        <v>114</v>
      </c>
      <c r="AW136" s="13" t="s">
        <v>26</v>
      </c>
      <c r="AX136" s="13" t="s">
        <v>71</v>
      </c>
      <c r="AY136" s="151" t="s">
        <v>106</v>
      </c>
    </row>
    <row r="137" spans="1:65" s="13" customFormat="1" x14ac:dyDescent="0.2">
      <c r="B137" s="149"/>
      <c r="D137" s="150" t="s">
        <v>120</v>
      </c>
      <c r="E137" s="151" t="s">
        <v>1</v>
      </c>
      <c r="F137" s="152" t="s">
        <v>130</v>
      </c>
      <c r="H137" s="153">
        <v>186</v>
      </c>
      <c r="L137" s="149"/>
      <c r="M137" s="154"/>
      <c r="N137" s="155"/>
      <c r="O137" s="155"/>
      <c r="P137" s="155"/>
      <c r="Q137" s="155"/>
      <c r="R137" s="155"/>
      <c r="S137" s="155"/>
      <c r="T137" s="156"/>
      <c r="AT137" s="151" t="s">
        <v>120</v>
      </c>
      <c r="AU137" s="151" t="s">
        <v>114</v>
      </c>
      <c r="AV137" s="13" t="s">
        <v>114</v>
      </c>
      <c r="AW137" s="13" t="s">
        <v>26</v>
      </c>
      <c r="AX137" s="13" t="s">
        <v>71</v>
      </c>
      <c r="AY137" s="151" t="s">
        <v>106</v>
      </c>
    </row>
    <row r="138" spans="1:65" s="14" customFormat="1" x14ac:dyDescent="0.2">
      <c r="B138" s="157"/>
      <c r="D138" s="150" t="s">
        <v>120</v>
      </c>
      <c r="E138" s="158" t="s">
        <v>1</v>
      </c>
      <c r="F138" s="159" t="s">
        <v>131</v>
      </c>
      <c r="H138" s="160">
        <v>216</v>
      </c>
      <c r="L138" s="157"/>
      <c r="M138" s="161"/>
      <c r="N138" s="162"/>
      <c r="O138" s="162"/>
      <c r="P138" s="162"/>
      <c r="Q138" s="162"/>
      <c r="R138" s="162"/>
      <c r="S138" s="162"/>
      <c r="T138" s="163"/>
      <c r="AT138" s="158" t="s">
        <v>120</v>
      </c>
      <c r="AU138" s="158" t="s">
        <v>114</v>
      </c>
      <c r="AV138" s="14" t="s">
        <v>113</v>
      </c>
      <c r="AW138" s="14" t="s">
        <v>26</v>
      </c>
      <c r="AX138" s="14" t="s">
        <v>79</v>
      </c>
      <c r="AY138" s="158" t="s">
        <v>106</v>
      </c>
    </row>
    <row r="139" spans="1:65" s="2" customFormat="1" ht="24.2" customHeight="1" x14ac:dyDescent="0.2">
      <c r="A139" s="28"/>
      <c r="B139" s="135"/>
      <c r="C139" s="136" t="s">
        <v>140</v>
      </c>
      <c r="D139" s="136" t="s">
        <v>109</v>
      </c>
      <c r="E139" s="137" t="s">
        <v>141</v>
      </c>
      <c r="F139" s="138" t="s">
        <v>142</v>
      </c>
      <c r="G139" s="139" t="s">
        <v>118</v>
      </c>
      <c r="H139" s="140">
        <v>108</v>
      </c>
      <c r="I139" s="140"/>
      <c r="J139" s="140"/>
      <c r="K139" s="141"/>
      <c r="L139" s="29"/>
      <c r="M139" s="142" t="s">
        <v>1</v>
      </c>
      <c r="N139" s="143" t="s">
        <v>37</v>
      </c>
      <c r="O139" s="144">
        <v>0.22900000000000001</v>
      </c>
      <c r="P139" s="144">
        <f>O139*H139</f>
        <v>24.731999999999999</v>
      </c>
      <c r="Q139" s="144">
        <v>0</v>
      </c>
      <c r="R139" s="144">
        <f>Q139*H139</f>
        <v>0</v>
      </c>
      <c r="S139" s="144">
        <v>0</v>
      </c>
      <c r="T139" s="145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46" t="s">
        <v>113</v>
      </c>
      <c r="AT139" s="146" t="s">
        <v>109</v>
      </c>
      <c r="AU139" s="146" t="s">
        <v>114</v>
      </c>
      <c r="AY139" s="16" t="s">
        <v>106</v>
      </c>
      <c r="BE139" s="147">
        <f>IF(N139="základná",J139,0)</f>
        <v>0</v>
      </c>
      <c r="BF139" s="147">
        <f>IF(N139="znížená",J139,0)</f>
        <v>0</v>
      </c>
      <c r="BG139" s="147">
        <f>IF(N139="zákl. prenesená",J139,0)</f>
        <v>0</v>
      </c>
      <c r="BH139" s="147">
        <f>IF(N139="zníž. prenesená",J139,0)</f>
        <v>0</v>
      </c>
      <c r="BI139" s="147">
        <f>IF(N139="nulová",J139,0)</f>
        <v>0</v>
      </c>
      <c r="BJ139" s="16" t="s">
        <v>114</v>
      </c>
      <c r="BK139" s="148">
        <f>ROUND(I139*H139,3)</f>
        <v>0</v>
      </c>
      <c r="BL139" s="16" t="s">
        <v>113</v>
      </c>
      <c r="BM139" s="146" t="s">
        <v>143</v>
      </c>
    </row>
    <row r="140" spans="1:65" s="2" customFormat="1" ht="24.2" customHeight="1" x14ac:dyDescent="0.2">
      <c r="A140" s="28"/>
      <c r="B140" s="135"/>
      <c r="C140" s="136" t="s">
        <v>144</v>
      </c>
      <c r="D140" s="136" t="s">
        <v>109</v>
      </c>
      <c r="E140" s="137" t="s">
        <v>145</v>
      </c>
      <c r="F140" s="138" t="s">
        <v>146</v>
      </c>
      <c r="G140" s="139" t="s">
        <v>147</v>
      </c>
      <c r="H140" s="140">
        <v>1440</v>
      </c>
      <c r="I140" s="140"/>
      <c r="J140" s="140"/>
      <c r="K140" s="141"/>
      <c r="L140" s="29"/>
      <c r="M140" s="142" t="s">
        <v>1</v>
      </c>
      <c r="N140" s="143" t="s">
        <v>37</v>
      </c>
      <c r="O140" s="144">
        <v>0.32300000000000001</v>
      </c>
      <c r="P140" s="144">
        <f>O140*H140</f>
        <v>465.12</v>
      </c>
      <c r="Q140" s="144">
        <v>0</v>
      </c>
      <c r="R140" s="144">
        <f>Q140*H140</f>
        <v>0</v>
      </c>
      <c r="S140" s="144">
        <v>0</v>
      </c>
      <c r="T140" s="145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46" t="s">
        <v>113</v>
      </c>
      <c r="AT140" s="146" t="s">
        <v>109</v>
      </c>
      <c r="AU140" s="146" t="s">
        <v>114</v>
      </c>
      <c r="AY140" s="16" t="s">
        <v>106</v>
      </c>
      <c r="BE140" s="147">
        <f>IF(N140="základná",J140,0)</f>
        <v>0</v>
      </c>
      <c r="BF140" s="147">
        <f>IF(N140="znížená",J140,0)</f>
        <v>0</v>
      </c>
      <c r="BG140" s="147">
        <f>IF(N140="zákl. prenesená",J140,0)</f>
        <v>0</v>
      </c>
      <c r="BH140" s="147">
        <f>IF(N140="zníž. prenesená",J140,0)</f>
        <v>0</v>
      </c>
      <c r="BI140" s="147">
        <f>IF(N140="nulová",J140,0)</f>
        <v>0</v>
      </c>
      <c r="BJ140" s="16" t="s">
        <v>114</v>
      </c>
      <c r="BK140" s="148">
        <f>ROUND(I140*H140,3)</f>
        <v>0</v>
      </c>
      <c r="BL140" s="16" t="s">
        <v>113</v>
      </c>
      <c r="BM140" s="146" t="s">
        <v>148</v>
      </c>
    </row>
    <row r="141" spans="1:65" s="13" customFormat="1" x14ac:dyDescent="0.2">
      <c r="B141" s="149"/>
      <c r="D141" s="150" t="s">
        <v>120</v>
      </c>
      <c r="E141" s="151" t="s">
        <v>1</v>
      </c>
      <c r="F141" s="152" t="s">
        <v>149</v>
      </c>
      <c r="H141" s="153">
        <v>200</v>
      </c>
      <c r="L141" s="149"/>
      <c r="M141" s="154"/>
      <c r="N141" s="155"/>
      <c r="O141" s="155"/>
      <c r="P141" s="155"/>
      <c r="Q141" s="155"/>
      <c r="R141" s="155"/>
      <c r="S141" s="155"/>
      <c r="T141" s="156"/>
      <c r="AT141" s="151" t="s">
        <v>120</v>
      </c>
      <c r="AU141" s="151" t="s">
        <v>114</v>
      </c>
      <c r="AV141" s="13" t="s">
        <v>114</v>
      </c>
      <c r="AW141" s="13" t="s">
        <v>26</v>
      </c>
      <c r="AX141" s="13" t="s">
        <v>71</v>
      </c>
      <c r="AY141" s="151" t="s">
        <v>106</v>
      </c>
    </row>
    <row r="142" spans="1:65" s="13" customFormat="1" x14ac:dyDescent="0.2">
      <c r="B142" s="149"/>
      <c r="D142" s="150" t="s">
        <v>120</v>
      </c>
      <c r="E142" s="151" t="s">
        <v>1</v>
      </c>
      <c r="F142" s="152" t="s">
        <v>150</v>
      </c>
      <c r="H142" s="153">
        <v>1240</v>
      </c>
      <c r="L142" s="149"/>
      <c r="M142" s="154"/>
      <c r="N142" s="155"/>
      <c r="O142" s="155"/>
      <c r="P142" s="155"/>
      <c r="Q142" s="155"/>
      <c r="R142" s="155"/>
      <c r="S142" s="155"/>
      <c r="T142" s="156"/>
      <c r="AT142" s="151" t="s">
        <v>120</v>
      </c>
      <c r="AU142" s="151" t="s">
        <v>114</v>
      </c>
      <c r="AV142" s="13" t="s">
        <v>114</v>
      </c>
      <c r="AW142" s="13" t="s">
        <v>26</v>
      </c>
      <c r="AX142" s="13" t="s">
        <v>71</v>
      </c>
      <c r="AY142" s="151" t="s">
        <v>106</v>
      </c>
    </row>
    <row r="143" spans="1:65" s="14" customFormat="1" x14ac:dyDescent="0.2">
      <c r="B143" s="157"/>
      <c r="D143" s="150" t="s">
        <v>120</v>
      </c>
      <c r="E143" s="158" t="s">
        <v>1</v>
      </c>
      <c r="F143" s="159" t="s">
        <v>131</v>
      </c>
      <c r="H143" s="160">
        <v>1440</v>
      </c>
      <c r="L143" s="157"/>
      <c r="M143" s="161"/>
      <c r="N143" s="162"/>
      <c r="O143" s="162"/>
      <c r="P143" s="162"/>
      <c r="Q143" s="162"/>
      <c r="R143" s="162"/>
      <c r="S143" s="162"/>
      <c r="T143" s="163"/>
      <c r="AT143" s="158" t="s">
        <v>120</v>
      </c>
      <c r="AU143" s="158" t="s">
        <v>114</v>
      </c>
      <c r="AV143" s="14" t="s">
        <v>113</v>
      </c>
      <c r="AW143" s="14" t="s">
        <v>26</v>
      </c>
      <c r="AX143" s="14" t="s">
        <v>79</v>
      </c>
      <c r="AY143" s="158" t="s">
        <v>106</v>
      </c>
    </row>
    <row r="144" spans="1:65" s="12" customFormat="1" ht="22.9" customHeight="1" x14ac:dyDescent="0.2">
      <c r="B144" s="123"/>
      <c r="D144" s="124" t="s">
        <v>70</v>
      </c>
      <c r="E144" s="133" t="s">
        <v>151</v>
      </c>
      <c r="F144" s="133" t="s">
        <v>152</v>
      </c>
      <c r="J144" s="134"/>
      <c r="L144" s="123"/>
      <c r="M144" s="127"/>
      <c r="N144" s="128"/>
      <c r="O144" s="128"/>
      <c r="P144" s="129">
        <f>SUM(P145:P159)</f>
        <v>488.79799999999994</v>
      </c>
      <c r="Q144" s="128"/>
      <c r="R144" s="129">
        <f>SUM(R145:R159)</f>
        <v>0</v>
      </c>
      <c r="S144" s="128"/>
      <c r="T144" s="130">
        <f>SUM(T145:T159)</f>
        <v>0</v>
      </c>
      <c r="AR144" s="124" t="s">
        <v>79</v>
      </c>
      <c r="AT144" s="131" t="s">
        <v>70</v>
      </c>
      <c r="AU144" s="131" t="s">
        <v>79</v>
      </c>
      <c r="AY144" s="124" t="s">
        <v>106</v>
      </c>
      <c r="BK144" s="132">
        <f>SUM(BK145:BK159)</f>
        <v>0</v>
      </c>
    </row>
    <row r="145" spans="1:65" s="2" customFormat="1" ht="14.45" customHeight="1" x14ac:dyDescent="0.2">
      <c r="A145" s="28"/>
      <c r="B145" s="135"/>
      <c r="C145" s="136" t="s">
        <v>153</v>
      </c>
      <c r="D145" s="136" t="s">
        <v>109</v>
      </c>
      <c r="E145" s="137" t="s">
        <v>154</v>
      </c>
      <c r="F145" s="138" t="s">
        <v>155</v>
      </c>
      <c r="G145" s="139" t="s">
        <v>112</v>
      </c>
      <c r="H145" s="140">
        <v>2145</v>
      </c>
      <c r="I145" s="140"/>
      <c r="J145" s="140"/>
      <c r="K145" s="141"/>
      <c r="L145" s="29"/>
      <c r="M145" s="142" t="s">
        <v>1</v>
      </c>
      <c r="N145" s="143" t="s">
        <v>37</v>
      </c>
      <c r="O145" s="144">
        <v>8.8999999999999996E-2</v>
      </c>
      <c r="P145" s="144">
        <f t="shared" ref="P145:P159" si="0">O145*H145</f>
        <v>190.905</v>
      </c>
      <c r="Q145" s="144">
        <v>0</v>
      </c>
      <c r="R145" s="144">
        <f t="shared" ref="R145:R159" si="1">Q145*H145</f>
        <v>0</v>
      </c>
      <c r="S145" s="144">
        <v>0</v>
      </c>
      <c r="T145" s="145">
        <f t="shared" ref="T145:T159" si="2"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46" t="s">
        <v>113</v>
      </c>
      <c r="AT145" s="146" t="s">
        <v>109</v>
      </c>
      <c r="AU145" s="146" t="s">
        <v>114</v>
      </c>
      <c r="AY145" s="16" t="s">
        <v>106</v>
      </c>
      <c r="BE145" s="147">
        <f t="shared" ref="BE145:BE159" si="3">IF(N145="základná",J145,0)</f>
        <v>0</v>
      </c>
      <c r="BF145" s="147">
        <f t="shared" ref="BF145:BF159" si="4">IF(N145="znížená",J145,0)</f>
        <v>0</v>
      </c>
      <c r="BG145" s="147">
        <f t="shared" ref="BG145:BG159" si="5">IF(N145="zákl. prenesená",J145,0)</f>
        <v>0</v>
      </c>
      <c r="BH145" s="147">
        <f t="shared" ref="BH145:BH159" si="6">IF(N145="zníž. prenesená",J145,0)</f>
        <v>0</v>
      </c>
      <c r="BI145" s="147">
        <f t="shared" ref="BI145:BI159" si="7">IF(N145="nulová",J145,0)</f>
        <v>0</v>
      </c>
      <c r="BJ145" s="16" t="s">
        <v>114</v>
      </c>
      <c r="BK145" s="148">
        <f t="shared" ref="BK145:BK159" si="8">ROUND(I145*H145,3)</f>
        <v>0</v>
      </c>
      <c r="BL145" s="16" t="s">
        <v>113</v>
      </c>
      <c r="BM145" s="146" t="s">
        <v>156</v>
      </c>
    </row>
    <row r="146" spans="1:65" s="2" customFormat="1" ht="24.2" customHeight="1" x14ac:dyDescent="0.2">
      <c r="A146" s="28"/>
      <c r="B146" s="135"/>
      <c r="C146" s="136" t="s">
        <v>157</v>
      </c>
      <c r="D146" s="136" t="s">
        <v>109</v>
      </c>
      <c r="E146" s="137" t="s">
        <v>158</v>
      </c>
      <c r="F146" s="138" t="s">
        <v>159</v>
      </c>
      <c r="G146" s="139" t="s">
        <v>147</v>
      </c>
      <c r="H146" s="140">
        <v>370</v>
      </c>
      <c r="I146" s="140"/>
      <c r="J146" s="140"/>
      <c r="K146" s="141"/>
      <c r="L146" s="29"/>
      <c r="M146" s="142" t="s">
        <v>1</v>
      </c>
      <c r="N146" s="143" t="s">
        <v>37</v>
      </c>
      <c r="O146" s="144">
        <v>8.8999999999999996E-2</v>
      </c>
      <c r="P146" s="144">
        <f t="shared" si="0"/>
        <v>32.93</v>
      </c>
      <c r="Q146" s="144">
        <v>0</v>
      </c>
      <c r="R146" s="144">
        <f t="shared" si="1"/>
        <v>0</v>
      </c>
      <c r="S146" s="144">
        <v>0</v>
      </c>
      <c r="T146" s="145">
        <f t="shared" si="2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46" t="s">
        <v>113</v>
      </c>
      <c r="AT146" s="146" t="s">
        <v>109</v>
      </c>
      <c r="AU146" s="146" t="s">
        <v>114</v>
      </c>
      <c r="AY146" s="16" t="s">
        <v>106</v>
      </c>
      <c r="BE146" s="147">
        <f t="shared" si="3"/>
        <v>0</v>
      </c>
      <c r="BF146" s="147">
        <f t="shared" si="4"/>
        <v>0</v>
      </c>
      <c r="BG146" s="147">
        <f t="shared" si="5"/>
        <v>0</v>
      </c>
      <c r="BH146" s="147">
        <f t="shared" si="6"/>
        <v>0</v>
      </c>
      <c r="BI146" s="147">
        <f t="shared" si="7"/>
        <v>0</v>
      </c>
      <c r="BJ146" s="16" t="s">
        <v>114</v>
      </c>
      <c r="BK146" s="148">
        <f t="shared" si="8"/>
        <v>0</v>
      </c>
      <c r="BL146" s="16" t="s">
        <v>113</v>
      </c>
      <c r="BM146" s="146" t="s">
        <v>160</v>
      </c>
    </row>
    <row r="147" spans="1:65" s="2" customFormat="1" ht="14.45" customHeight="1" x14ac:dyDescent="0.2">
      <c r="A147" s="28"/>
      <c r="B147" s="135"/>
      <c r="C147" s="136" t="s">
        <v>161</v>
      </c>
      <c r="D147" s="136" t="s">
        <v>109</v>
      </c>
      <c r="E147" s="137" t="s">
        <v>162</v>
      </c>
      <c r="F147" s="138" t="s">
        <v>163</v>
      </c>
      <c r="G147" s="139" t="s">
        <v>164</v>
      </c>
      <c r="H147" s="140">
        <v>20</v>
      </c>
      <c r="I147" s="140"/>
      <c r="J147" s="140"/>
      <c r="K147" s="141"/>
      <c r="L147" s="29"/>
      <c r="M147" s="142" t="s">
        <v>1</v>
      </c>
      <c r="N147" s="143" t="s">
        <v>37</v>
      </c>
      <c r="O147" s="144">
        <v>1.32</v>
      </c>
      <c r="P147" s="144">
        <f t="shared" si="0"/>
        <v>26.400000000000002</v>
      </c>
      <c r="Q147" s="144">
        <v>0</v>
      </c>
      <c r="R147" s="144">
        <f t="shared" si="1"/>
        <v>0</v>
      </c>
      <c r="S147" s="144">
        <v>0</v>
      </c>
      <c r="T147" s="145">
        <f t="shared" si="2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46" t="s">
        <v>113</v>
      </c>
      <c r="AT147" s="146" t="s">
        <v>109</v>
      </c>
      <c r="AU147" s="146" t="s">
        <v>114</v>
      </c>
      <c r="AY147" s="16" t="s">
        <v>106</v>
      </c>
      <c r="BE147" s="147">
        <f t="shared" si="3"/>
        <v>0</v>
      </c>
      <c r="BF147" s="147">
        <f t="shared" si="4"/>
        <v>0</v>
      </c>
      <c r="BG147" s="147">
        <f t="shared" si="5"/>
        <v>0</v>
      </c>
      <c r="BH147" s="147">
        <f t="shared" si="6"/>
        <v>0</v>
      </c>
      <c r="BI147" s="147">
        <f t="shared" si="7"/>
        <v>0</v>
      </c>
      <c r="BJ147" s="16" t="s">
        <v>114</v>
      </c>
      <c r="BK147" s="148">
        <f t="shared" si="8"/>
        <v>0</v>
      </c>
      <c r="BL147" s="16" t="s">
        <v>113</v>
      </c>
      <c r="BM147" s="146" t="s">
        <v>165</v>
      </c>
    </row>
    <row r="148" spans="1:65" s="2" customFormat="1" ht="24.2" customHeight="1" x14ac:dyDescent="0.2">
      <c r="A148" s="28"/>
      <c r="B148" s="135"/>
      <c r="C148" s="136" t="s">
        <v>166</v>
      </c>
      <c r="D148" s="136" t="s">
        <v>109</v>
      </c>
      <c r="E148" s="137" t="s">
        <v>167</v>
      </c>
      <c r="F148" s="138" t="s">
        <v>168</v>
      </c>
      <c r="G148" s="139" t="s">
        <v>164</v>
      </c>
      <c r="H148" s="140">
        <v>118</v>
      </c>
      <c r="I148" s="140"/>
      <c r="J148" s="140"/>
      <c r="K148" s="141"/>
      <c r="L148" s="29"/>
      <c r="M148" s="142" t="s">
        <v>1</v>
      </c>
      <c r="N148" s="143" t="s">
        <v>37</v>
      </c>
      <c r="O148" s="144">
        <v>0.57999999999999996</v>
      </c>
      <c r="P148" s="144">
        <f t="shared" si="0"/>
        <v>68.44</v>
      </c>
      <c r="Q148" s="144">
        <v>0</v>
      </c>
      <c r="R148" s="144">
        <f t="shared" si="1"/>
        <v>0</v>
      </c>
      <c r="S148" s="144">
        <v>0</v>
      </c>
      <c r="T148" s="145">
        <f t="shared" si="2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46" t="s">
        <v>113</v>
      </c>
      <c r="AT148" s="146" t="s">
        <v>109</v>
      </c>
      <c r="AU148" s="146" t="s">
        <v>114</v>
      </c>
      <c r="AY148" s="16" t="s">
        <v>106</v>
      </c>
      <c r="BE148" s="147">
        <f t="shared" si="3"/>
        <v>0</v>
      </c>
      <c r="BF148" s="147">
        <f t="shared" si="4"/>
        <v>0</v>
      </c>
      <c r="BG148" s="147">
        <f t="shared" si="5"/>
        <v>0</v>
      </c>
      <c r="BH148" s="147">
        <f t="shared" si="6"/>
        <v>0</v>
      </c>
      <c r="BI148" s="147">
        <f t="shared" si="7"/>
        <v>0</v>
      </c>
      <c r="BJ148" s="16" t="s">
        <v>114</v>
      </c>
      <c r="BK148" s="148">
        <f t="shared" si="8"/>
        <v>0</v>
      </c>
      <c r="BL148" s="16" t="s">
        <v>113</v>
      </c>
      <c r="BM148" s="146" t="s">
        <v>169</v>
      </c>
    </row>
    <row r="149" spans="1:65" s="2" customFormat="1" ht="14.45" customHeight="1" x14ac:dyDescent="0.2">
      <c r="A149" s="28"/>
      <c r="B149" s="135"/>
      <c r="C149" s="136" t="s">
        <v>170</v>
      </c>
      <c r="D149" s="136" t="s">
        <v>109</v>
      </c>
      <c r="E149" s="137" t="s">
        <v>171</v>
      </c>
      <c r="F149" s="138" t="s">
        <v>172</v>
      </c>
      <c r="G149" s="139" t="s">
        <v>164</v>
      </c>
      <c r="H149" s="140">
        <v>118</v>
      </c>
      <c r="I149" s="140"/>
      <c r="J149" s="140"/>
      <c r="K149" s="141"/>
      <c r="L149" s="29"/>
      <c r="M149" s="142" t="s">
        <v>1</v>
      </c>
      <c r="N149" s="143" t="s">
        <v>37</v>
      </c>
      <c r="O149" s="144">
        <v>0.15</v>
      </c>
      <c r="P149" s="144">
        <f t="shared" si="0"/>
        <v>17.7</v>
      </c>
      <c r="Q149" s="144">
        <v>0</v>
      </c>
      <c r="R149" s="144">
        <f t="shared" si="1"/>
        <v>0</v>
      </c>
      <c r="S149" s="144">
        <v>0</v>
      </c>
      <c r="T149" s="145">
        <f t="shared" si="2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46" t="s">
        <v>113</v>
      </c>
      <c r="AT149" s="146" t="s">
        <v>109</v>
      </c>
      <c r="AU149" s="146" t="s">
        <v>114</v>
      </c>
      <c r="AY149" s="16" t="s">
        <v>106</v>
      </c>
      <c r="BE149" s="147">
        <f t="shared" si="3"/>
        <v>0</v>
      </c>
      <c r="BF149" s="147">
        <f t="shared" si="4"/>
        <v>0</v>
      </c>
      <c r="BG149" s="147">
        <f t="shared" si="5"/>
        <v>0</v>
      </c>
      <c r="BH149" s="147">
        <f t="shared" si="6"/>
        <v>0</v>
      </c>
      <c r="BI149" s="147">
        <f t="shared" si="7"/>
        <v>0</v>
      </c>
      <c r="BJ149" s="16" t="s">
        <v>114</v>
      </c>
      <c r="BK149" s="148">
        <f t="shared" si="8"/>
        <v>0</v>
      </c>
      <c r="BL149" s="16" t="s">
        <v>113</v>
      </c>
      <c r="BM149" s="146" t="s">
        <v>173</v>
      </c>
    </row>
    <row r="150" spans="1:65" s="2" customFormat="1" ht="24.2" customHeight="1" x14ac:dyDescent="0.2">
      <c r="A150" s="28"/>
      <c r="B150" s="135"/>
      <c r="C150" s="136" t="s">
        <v>174</v>
      </c>
      <c r="D150" s="136" t="s">
        <v>109</v>
      </c>
      <c r="E150" s="137" t="s">
        <v>175</v>
      </c>
      <c r="F150" s="138" t="s">
        <v>176</v>
      </c>
      <c r="G150" s="139" t="s">
        <v>164</v>
      </c>
      <c r="H150" s="140">
        <v>20</v>
      </c>
      <c r="I150" s="140"/>
      <c r="J150" s="140"/>
      <c r="K150" s="141"/>
      <c r="L150" s="29"/>
      <c r="M150" s="142" t="s">
        <v>1</v>
      </c>
      <c r="N150" s="143" t="s">
        <v>37</v>
      </c>
      <c r="O150" s="144">
        <v>3.4</v>
      </c>
      <c r="P150" s="144">
        <f t="shared" si="0"/>
        <v>68</v>
      </c>
      <c r="Q150" s="144">
        <v>0</v>
      </c>
      <c r="R150" s="144">
        <f t="shared" si="1"/>
        <v>0</v>
      </c>
      <c r="S150" s="144">
        <v>0</v>
      </c>
      <c r="T150" s="145">
        <f t="shared" si="2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46" t="s">
        <v>113</v>
      </c>
      <c r="AT150" s="146" t="s">
        <v>109</v>
      </c>
      <c r="AU150" s="146" t="s">
        <v>114</v>
      </c>
      <c r="AY150" s="16" t="s">
        <v>106</v>
      </c>
      <c r="BE150" s="147">
        <f t="shared" si="3"/>
        <v>0</v>
      </c>
      <c r="BF150" s="147">
        <f t="shared" si="4"/>
        <v>0</v>
      </c>
      <c r="BG150" s="147">
        <f t="shared" si="5"/>
        <v>0</v>
      </c>
      <c r="BH150" s="147">
        <f t="shared" si="6"/>
        <v>0</v>
      </c>
      <c r="BI150" s="147">
        <f t="shared" si="7"/>
        <v>0</v>
      </c>
      <c r="BJ150" s="16" t="s">
        <v>114</v>
      </c>
      <c r="BK150" s="148">
        <f t="shared" si="8"/>
        <v>0</v>
      </c>
      <c r="BL150" s="16" t="s">
        <v>113</v>
      </c>
      <c r="BM150" s="146" t="s">
        <v>177</v>
      </c>
    </row>
    <row r="151" spans="1:65" s="2" customFormat="1" ht="24.2" customHeight="1" x14ac:dyDescent="0.2">
      <c r="A151" s="28"/>
      <c r="B151" s="135"/>
      <c r="C151" s="136" t="s">
        <v>178</v>
      </c>
      <c r="D151" s="136" t="s">
        <v>109</v>
      </c>
      <c r="E151" s="137" t="s">
        <v>179</v>
      </c>
      <c r="F151" s="138" t="s">
        <v>180</v>
      </c>
      <c r="G151" s="139" t="s">
        <v>164</v>
      </c>
      <c r="H151" s="140">
        <v>40</v>
      </c>
      <c r="I151" s="140"/>
      <c r="J151" s="140"/>
      <c r="K151" s="141"/>
      <c r="L151" s="29"/>
      <c r="M151" s="142" t="s">
        <v>1</v>
      </c>
      <c r="N151" s="143" t="s">
        <v>37</v>
      </c>
      <c r="O151" s="144">
        <v>0.45</v>
      </c>
      <c r="P151" s="144">
        <f t="shared" si="0"/>
        <v>18</v>
      </c>
      <c r="Q151" s="144">
        <v>0</v>
      </c>
      <c r="R151" s="144">
        <f t="shared" si="1"/>
        <v>0</v>
      </c>
      <c r="S151" s="144">
        <v>0</v>
      </c>
      <c r="T151" s="145">
        <f t="shared" si="2"/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46" t="s">
        <v>113</v>
      </c>
      <c r="AT151" s="146" t="s">
        <v>109</v>
      </c>
      <c r="AU151" s="146" t="s">
        <v>114</v>
      </c>
      <c r="AY151" s="16" t="s">
        <v>106</v>
      </c>
      <c r="BE151" s="147">
        <f t="shared" si="3"/>
        <v>0</v>
      </c>
      <c r="BF151" s="147">
        <f t="shared" si="4"/>
        <v>0</v>
      </c>
      <c r="BG151" s="147">
        <f t="shared" si="5"/>
        <v>0</v>
      </c>
      <c r="BH151" s="147">
        <f t="shared" si="6"/>
        <v>0</v>
      </c>
      <c r="BI151" s="147">
        <f t="shared" si="7"/>
        <v>0</v>
      </c>
      <c r="BJ151" s="16" t="s">
        <v>114</v>
      </c>
      <c r="BK151" s="148">
        <f t="shared" si="8"/>
        <v>0</v>
      </c>
      <c r="BL151" s="16" t="s">
        <v>113</v>
      </c>
      <c r="BM151" s="146" t="s">
        <v>181</v>
      </c>
    </row>
    <row r="152" spans="1:65" s="2" customFormat="1" ht="24.2" customHeight="1" x14ac:dyDescent="0.2">
      <c r="A152" s="28"/>
      <c r="B152" s="135"/>
      <c r="C152" s="136" t="s">
        <v>182</v>
      </c>
      <c r="D152" s="136" t="s">
        <v>109</v>
      </c>
      <c r="E152" s="137" t="s">
        <v>183</v>
      </c>
      <c r="F152" s="138" t="s">
        <v>184</v>
      </c>
      <c r="G152" s="139" t="s">
        <v>164</v>
      </c>
      <c r="H152" s="140">
        <v>52</v>
      </c>
      <c r="I152" s="140"/>
      <c r="J152" s="140"/>
      <c r="K152" s="141"/>
      <c r="L152" s="29"/>
      <c r="M152" s="142" t="s">
        <v>1</v>
      </c>
      <c r="N152" s="143" t="s">
        <v>37</v>
      </c>
      <c r="O152" s="144">
        <v>0.89</v>
      </c>
      <c r="P152" s="144">
        <f t="shared" si="0"/>
        <v>46.28</v>
      </c>
      <c r="Q152" s="144">
        <v>0</v>
      </c>
      <c r="R152" s="144">
        <f t="shared" si="1"/>
        <v>0</v>
      </c>
      <c r="S152" s="144">
        <v>0</v>
      </c>
      <c r="T152" s="145">
        <f t="shared" si="2"/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46" t="s">
        <v>113</v>
      </c>
      <c r="AT152" s="146" t="s">
        <v>109</v>
      </c>
      <c r="AU152" s="146" t="s">
        <v>114</v>
      </c>
      <c r="AY152" s="16" t="s">
        <v>106</v>
      </c>
      <c r="BE152" s="147">
        <f t="shared" si="3"/>
        <v>0</v>
      </c>
      <c r="BF152" s="147">
        <f t="shared" si="4"/>
        <v>0</v>
      </c>
      <c r="BG152" s="147">
        <f t="shared" si="5"/>
        <v>0</v>
      </c>
      <c r="BH152" s="147">
        <f t="shared" si="6"/>
        <v>0</v>
      </c>
      <c r="BI152" s="147">
        <f t="shared" si="7"/>
        <v>0</v>
      </c>
      <c r="BJ152" s="16" t="s">
        <v>114</v>
      </c>
      <c r="BK152" s="148">
        <f t="shared" si="8"/>
        <v>0</v>
      </c>
      <c r="BL152" s="16" t="s">
        <v>113</v>
      </c>
      <c r="BM152" s="146" t="s">
        <v>185</v>
      </c>
    </row>
    <row r="153" spans="1:65" s="2" customFormat="1" ht="14.45" customHeight="1" x14ac:dyDescent="0.2">
      <c r="A153" s="28"/>
      <c r="B153" s="135"/>
      <c r="C153" s="136" t="s">
        <v>186</v>
      </c>
      <c r="D153" s="136" t="s">
        <v>109</v>
      </c>
      <c r="E153" s="137" t="s">
        <v>187</v>
      </c>
      <c r="F153" s="138" t="s">
        <v>188</v>
      </c>
      <c r="G153" s="139" t="s">
        <v>164</v>
      </c>
      <c r="H153" s="140">
        <v>52</v>
      </c>
      <c r="I153" s="140"/>
      <c r="J153" s="140"/>
      <c r="K153" s="141"/>
      <c r="L153" s="29"/>
      <c r="M153" s="142" t="s">
        <v>1</v>
      </c>
      <c r="N153" s="143" t="s">
        <v>37</v>
      </c>
      <c r="O153" s="144">
        <v>2.4E-2</v>
      </c>
      <c r="P153" s="144">
        <f t="shared" si="0"/>
        <v>1.248</v>
      </c>
      <c r="Q153" s="144">
        <v>0</v>
      </c>
      <c r="R153" s="144">
        <f t="shared" si="1"/>
        <v>0</v>
      </c>
      <c r="S153" s="144">
        <v>0</v>
      </c>
      <c r="T153" s="145">
        <f t="shared" si="2"/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46" t="s">
        <v>113</v>
      </c>
      <c r="AT153" s="146" t="s">
        <v>109</v>
      </c>
      <c r="AU153" s="146" t="s">
        <v>114</v>
      </c>
      <c r="AY153" s="16" t="s">
        <v>106</v>
      </c>
      <c r="BE153" s="147">
        <f t="shared" si="3"/>
        <v>0</v>
      </c>
      <c r="BF153" s="147">
        <f t="shared" si="4"/>
        <v>0</v>
      </c>
      <c r="BG153" s="147">
        <f t="shared" si="5"/>
        <v>0</v>
      </c>
      <c r="BH153" s="147">
        <f t="shared" si="6"/>
        <v>0</v>
      </c>
      <c r="BI153" s="147">
        <f t="shared" si="7"/>
        <v>0</v>
      </c>
      <c r="BJ153" s="16" t="s">
        <v>114</v>
      </c>
      <c r="BK153" s="148">
        <f t="shared" si="8"/>
        <v>0</v>
      </c>
      <c r="BL153" s="16" t="s">
        <v>113</v>
      </c>
      <c r="BM153" s="146" t="s">
        <v>189</v>
      </c>
    </row>
    <row r="154" spans="1:65" s="2" customFormat="1" ht="14.45" customHeight="1" x14ac:dyDescent="0.2">
      <c r="A154" s="28"/>
      <c r="B154" s="135"/>
      <c r="C154" s="136" t="s">
        <v>190</v>
      </c>
      <c r="D154" s="136" t="s">
        <v>109</v>
      </c>
      <c r="E154" s="137" t="s">
        <v>191</v>
      </c>
      <c r="F154" s="138" t="s">
        <v>192</v>
      </c>
      <c r="G154" s="139" t="s">
        <v>164</v>
      </c>
      <c r="H154" s="140">
        <v>12</v>
      </c>
      <c r="I154" s="140"/>
      <c r="J154" s="140"/>
      <c r="K154" s="141"/>
      <c r="L154" s="29"/>
      <c r="M154" s="142" t="s">
        <v>1</v>
      </c>
      <c r="N154" s="143" t="s">
        <v>37</v>
      </c>
      <c r="O154" s="144">
        <v>1.35</v>
      </c>
      <c r="P154" s="144">
        <f t="shared" si="0"/>
        <v>16.200000000000003</v>
      </c>
      <c r="Q154" s="144">
        <v>0</v>
      </c>
      <c r="R154" s="144">
        <f t="shared" si="1"/>
        <v>0</v>
      </c>
      <c r="S154" s="144">
        <v>0</v>
      </c>
      <c r="T154" s="145">
        <f t="shared" si="2"/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46" t="s">
        <v>113</v>
      </c>
      <c r="AT154" s="146" t="s">
        <v>109</v>
      </c>
      <c r="AU154" s="146" t="s">
        <v>114</v>
      </c>
      <c r="AY154" s="16" t="s">
        <v>106</v>
      </c>
      <c r="BE154" s="147">
        <f t="shared" si="3"/>
        <v>0</v>
      </c>
      <c r="BF154" s="147">
        <f t="shared" si="4"/>
        <v>0</v>
      </c>
      <c r="BG154" s="147">
        <f t="shared" si="5"/>
        <v>0</v>
      </c>
      <c r="BH154" s="147">
        <f t="shared" si="6"/>
        <v>0</v>
      </c>
      <c r="BI154" s="147">
        <f t="shared" si="7"/>
        <v>0</v>
      </c>
      <c r="BJ154" s="16" t="s">
        <v>114</v>
      </c>
      <c r="BK154" s="148">
        <f t="shared" si="8"/>
        <v>0</v>
      </c>
      <c r="BL154" s="16" t="s">
        <v>113</v>
      </c>
      <c r="BM154" s="146" t="s">
        <v>193</v>
      </c>
    </row>
    <row r="155" spans="1:65" s="2" customFormat="1" ht="14.45" customHeight="1" x14ac:dyDescent="0.2">
      <c r="A155" s="28"/>
      <c r="B155" s="135"/>
      <c r="C155" s="136" t="s">
        <v>194</v>
      </c>
      <c r="D155" s="136" t="s">
        <v>109</v>
      </c>
      <c r="E155" s="137" t="s">
        <v>195</v>
      </c>
      <c r="F155" s="138" t="s">
        <v>196</v>
      </c>
      <c r="G155" s="139" t="s">
        <v>164</v>
      </c>
      <c r="H155" s="140">
        <v>1</v>
      </c>
      <c r="I155" s="140"/>
      <c r="J155" s="140"/>
      <c r="K155" s="141"/>
      <c r="L155" s="29"/>
      <c r="M155" s="142" t="s">
        <v>1</v>
      </c>
      <c r="N155" s="143" t="s">
        <v>37</v>
      </c>
      <c r="O155" s="144">
        <v>2.6949999999999998</v>
      </c>
      <c r="P155" s="144">
        <f t="shared" si="0"/>
        <v>2.6949999999999998</v>
      </c>
      <c r="Q155" s="144">
        <v>0</v>
      </c>
      <c r="R155" s="144">
        <f t="shared" si="1"/>
        <v>0</v>
      </c>
      <c r="S155" s="144">
        <v>0</v>
      </c>
      <c r="T155" s="145">
        <f t="shared" si="2"/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46" t="s">
        <v>113</v>
      </c>
      <c r="AT155" s="146" t="s">
        <v>109</v>
      </c>
      <c r="AU155" s="146" t="s">
        <v>114</v>
      </c>
      <c r="AY155" s="16" t="s">
        <v>106</v>
      </c>
      <c r="BE155" s="147">
        <f t="shared" si="3"/>
        <v>0</v>
      </c>
      <c r="BF155" s="147">
        <f t="shared" si="4"/>
        <v>0</v>
      </c>
      <c r="BG155" s="147">
        <f t="shared" si="5"/>
        <v>0</v>
      </c>
      <c r="BH155" s="147">
        <f t="shared" si="6"/>
        <v>0</v>
      </c>
      <c r="BI155" s="147">
        <f t="shared" si="7"/>
        <v>0</v>
      </c>
      <c r="BJ155" s="16" t="s">
        <v>114</v>
      </c>
      <c r="BK155" s="148">
        <f t="shared" si="8"/>
        <v>0</v>
      </c>
      <c r="BL155" s="16" t="s">
        <v>113</v>
      </c>
      <c r="BM155" s="146" t="s">
        <v>197</v>
      </c>
    </row>
    <row r="156" spans="1:65" s="2" customFormat="1" ht="14.45" customHeight="1" x14ac:dyDescent="0.2">
      <c r="A156" s="28"/>
      <c r="B156" s="135"/>
      <c r="C156" s="136" t="s">
        <v>7</v>
      </c>
      <c r="D156" s="136" t="s">
        <v>109</v>
      </c>
      <c r="E156" s="137" t="s">
        <v>198</v>
      </c>
      <c r="F156" s="138" t="s">
        <v>199</v>
      </c>
      <c r="G156" s="139" t="s">
        <v>164</v>
      </c>
      <c r="H156" s="140">
        <v>1</v>
      </c>
      <c r="I156" s="140"/>
      <c r="J156" s="140"/>
      <c r="K156" s="141"/>
      <c r="L156" s="29"/>
      <c r="M156" s="142" t="s">
        <v>1</v>
      </c>
      <c r="N156" s="143" t="s">
        <v>37</v>
      </c>
      <c r="O156" s="144">
        <v>0</v>
      </c>
      <c r="P156" s="144">
        <f t="shared" si="0"/>
        <v>0</v>
      </c>
      <c r="Q156" s="144">
        <v>0</v>
      </c>
      <c r="R156" s="144">
        <f t="shared" si="1"/>
        <v>0</v>
      </c>
      <c r="S156" s="144">
        <v>0</v>
      </c>
      <c r="T156" s="145">
        <f t="shared" si="2"/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46" t="s">
        <v>113</v>
      </c>
      <c r="AT156" s="146" t="s">
        <v>109</v>
      </c>
      <c r="AU156" s="146" t="s">
        <v>114</v>
      </c>
      <c r="AY156" s="16" t="s">
        <v>106</v>
      </c>
      <c r="BE156" s="147">
        <f t="shared" si="3"/>
        <v>0</v>
      </c>
      <c r="BF156" s="147">
        <f t="shared" si="4"/>
        <v>0</v>
      </c>
      <c r="BG156" s="147">
        <f t="shared" si="5"/>
        <v>0</v>
      </c>
      <c r="BH156" s="147">
        <f t="shared" si="6"/>
        <v>0</v>
      </c>
      <c r="BI156" s="147">
        <f t="shared" si="7"/>
        <v>0</v>
      </c>
      <c r="BJ156" s="16" t="s">
        <v>114</v>
      </c>
      <c r="BK156" s="148">
        <f t="shared" si="8"/>
        <v>0</v>
      </c>
      <c r="BL156" s="16" t="s">
        <v>113</v>
      </c>
      <c r="BM156" s="146" t="s">
        <v>200</v>
      </c>
    </row>
    <row r="157" spans="1:65" s="2" customFormat="1" ht="14.45" customHeight="1" x14ac:dyDescent="0.2">
      <c r="A157" s="28"/>
      <c r="B157" s="135"/>
      <c r="C157" s="136" t="s">
        <v>201</v>
      </c>
      <c r="D157" s="136" t="s">
        <v>109</v>
      </c>
      <c r="E157" s="137" t="s">
        <v>202</v>
      </c>
      <c r="F157" s="138" t="s">
        <v>203</v>
      </c>
      <c r="G157" s="139" t="s">
        <v>164</v>
      </c>
      <c r="H157" s="140">
        <v>2</v>
      </c>
      <c r="I157" s="140"/>
      <c r="J157" s="140"/>
      <c r="K157" s="141"/>
      <c r="L157" s="29"/>
      <c r="M157" s="142" t="s">
        <v>1</v>
      </c>
      <c r="N157" s="143" t="s">
        <v>37</v>
      </c>
      <c r="O157" s="144">
        <v>0</v>
      </c>
      <c r="P157" s="144">
        <f t="shared" si="0"/>
        <v>0</v>
      </c>
      <c r="Q157" s="144">
        <v>0</v>
      </c>
      <c r="R157" s="144">
        <f t="shared" si="1"/>
        <v>0</v>
      </c>
      <c r="S157" s="144">
        <v>0</v>
      </c>
      <c r="T157" s="145">
        <f t="shared" si="2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46" t="s">
        <v>113</v>
      </c>
      <c r="AT157" s="146" t="s">
        <v>109</v>
      </c>
      <c r="AU157" s="146" t="s">
        <v>114</v>
      </c>
      <c r="AY157" s="16" t="s">
        <v>106</v>
      </c>
      <c r="BE157" s="147">
        <f t="shared" si="3"/>
        <v>0</v>
      </c>
      <c r="BF157" s="147">
        <f t="shared" si="4"/>
        <v>0</v>
      </c>
      <c r="BG157" s="147">
        <f t="shared" si="5"/>
        <v>0</v>
      </c>
      <c r="BH157" s="147">
        <f t="shared" si="6"/>
        <v>0</v>
      </c>
      <c r="BI157" s="147">
        <f t="shared" si="7"/>
        <v>0</v>
      </c>
      <c r="BJ157" s="16" t="s">
        <v>114</v>
      </c>
      <c r="BK157" s="148">
        <f t="shared" si="8"/>
        <v>0</v>
      </c>
      <c r="BL157" s="16" t="s">
        <v>113</v>
      </c>
      <c r="BM157" s="146" t="s">
        <v>204</v>
      </c>
    </row>
    <row r="158" spans="1:65" s="2" customFormat="1" ht="14.45" customHeight="1" x14ac:dyDescent="0.2">
      <c r="A158" s="28"/>
      <c r="B158" s="135"/>
      <c r="C158" s="136" t="s">
        <v>205</v>
      </c>
      <c r="D158" s="136" t="s">
        <v>109</v>
      </c>
      <c r="E158" s="137" t="s">
        <v>206</v>
      </c>
      <c r="F158" s="138" t="s">
        <v>207</v>
      </c>
      <c r="G158" s="139" t="s">
        <v>164</v>
      </c>
      <c r="H158" s="140">
        <v>1</v>
      </c>
      <c r="I158" s="140"/>
      <c r="J158" s="140"/>
      <c r="K158" s="141"/>
      <c r="L158" s="29"/>
      <c r="M158" s="142" t="s">
        <v>1</v>
      </c>
      <c r="N158" s="143" t="s">
        <v>37</v>
      </c>
      <c r="O158" s="144">
        <v>0</v>
      </c>
      <c r="P158" s="144">
        <f t="shared" si="0"/>
        <v>0</v>
      </c>
      <c r="Q158" s="144">
        <v>0</v>
      </c>
      <c r="R158" s="144">
        <f t="shared" si="1"/>
        <v>0</v>
      </c>
      <c r="S158" s="144">
        <v>0</v>
      </c>
      <c r="T158" s="145">
        <f t="shared" si="2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46" t="s">
        <v>113</v>
      </c>
      <c r="AT158" s="146" t="s">
        <v>109</v>
      </c>
      <c r="AU158" s="146" t="s">
        <v>114</v>
      </c>
      <c r="AY158" s="16" t="s">
        <v>106</v>
      </c>
      <c r="BE158" s="147">
        <f t="shared" si="3"/>
        <v>0</v>
      </c>
      <c r="BF158" s="147">
        <f t="shared" si="4"/>
        <v>0</v>
      </c>
      <c r="BG158" s="147">
        <f t="shared" si="5"/>
        <v>0</v>
      </c>
      <c r="BH158" s="147">
        <f t="shared" si="6"/>
        <v>0</v>
      </c>
      <c r="BI158" s="147">
        <f t="shared" si="7"/>
        <v>0</v>
      </c>
      <c r="BJ158" s="16" t="s">
        <v>114</v>
      </c>
      <c r="BK158" s="148">
        <f t="shared" si="8"/>
        <v>0</v>
      </c>
      <c r="BL158" s="16" t="s">
        <v>113</v>
      </c>
      <c r="BM158" s="146" t="s">
        <v>208</v>
      </c>
    </row>
    <row r="159" spans="1:65" s="2" customFormat="1" ht="14.45" customHeight="1" x14ac:dyDescent="0.2">
      <c r="A159" s="28"/>
      <c r="B159" s="135"/>
      <c r="C159" s="136" t="s">
        <v>209</v>
      </c>
      <c r="D159" s="136" t="s">
        <v>109</v>
      </c>
      <c r="E159" s="137" t="s">
        <v>210</v>
      </c>
      <c r="F159" s="138" t="s">
        <v>211</v>
      </c>
      <c r="G159" s="139" t="s">
        <v>164</v>
      </c>
      <c r="H159" s="140">
        <v>1</v>
      </c>
      <c r="I159" s="140"/>
      <c r="J159" s="140"/>
      <c r="K159" s="141"/>
      <c r="L159" s="29"/>
      <c r="M159" s="142" t="s">
        <v>1</v>
      </c>
      <c r="N159" s="143" t="s">
        <v>37</v>
      </c>
      <c r="O159" s="144">
        <v>0</v>
      </c>
      <c r="P159" s="144">
        <f t="shared" si="0"/>
        <v>0</v>
      </c>
      <c r="Q159" s="144">
        <v>0</v>
      </c>
      <c r="R159" s="144">
        <f t="shared" si="1"/>
        <v>0</v>
      </c>
      <c r="S159" s="144">
        <v>0</v>
      </c>
      <c r="T159" s="145">
        <f t="shared" si="2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46" t="s">
        <v>113</v>
      </c>
      <c r="AT159" s="146" t="s">
        <v>109</v>
      </c>
      <c r="AU159" s="146" t="s">
        <v>114</v>
      </c>
      <c r="AY159" s="16" t="s">
        <v>106</v>
      </c>
      <c r="BE159" s="147">
        <f t="shared" si="3"/>
        <v>0</v>
      </c>
      <c r="BF159" s="147">
        <f t="shared" si="4"/>
        <v>0</v>
      </c>
      <c r="BG159" s="147">
        <f t="shared" si="5"/>
        <v>0</v>
      </c>
      <c r="BH159" s="147">
        <f t="shared" si="6"/>
        <v>0</v>
      </c>
      <c r="BI159" s="147">
        <f t="shared" si="7"/>
        <v>0</v>
      </c>
      <c r="BJ159" s="16" t="s">
        <v>114</v>
      </c>
      <c r="BK159" s="148">
        <f t="shared" si="8"/>
        <v>0</v>
      </c>
      <c r="BL159" s="16" t="s">
        <v>113</v>
      </c>
      <c r="BM159" s="146" t="s">
        <v>212</v>
      </c>
    </row>
    <row r="160" spans="1:65" s="12" customFormat="1" ht="22.9" customHeight="1" x14ac:dyDescent="0.2">
      <c r="B160" s="123"/>
      <c r="D160" s="124" t="s">
        <v>70</v>
      </c>
      <c r="E160" s="133" t="s">
        <v>213</v>
      </c>
      <c r="F160" s="133" t="s">
        <v>214</v>
      </c>
      <c r="J160" s="134"/>
      <c r="L160" s="123"/>
      <c r="M160" s="127"/>
      <c r="N160" s="128"/>
      <c r="O160" s="128"/>
      <c r="P160" s="129">
        <f>SUM(P161:P262)</f>
        <v>0</v>
      </c>
      <c r="Q160" s="128"/>
      <c r="R160" s="129">
        <f>SUM(R161:R262)</f>
        <v>0</v>
      </c>
      <c r="S160" s="128"/>
      <c r="T160" s="130">
        <f>SUM(T161:T262)</f>
        <v>0</v>
      </c>
      <c r="AR160" s="124" t="s">
        <v>79</v>
      </c>
      <c r="AT160" s="131" t="s">
        <v>70</v>
      </c>
      <c r="AU160" s="131" t="s">
        <v>79</v>
      </c>
      <c r="AY160" s="124" t="s">
        <v>106</v>
      </c>
      <c r="BK160" s="132">
        <f>SUM(BK161:BK262)</f>
        <v>0</v>
      </c>
    </row>
    <row r="161" spans="1:65" s="2" customFormat="1" ht="24.2" customHeight="1" x14ac:dyDescent="0.2">
      <c r="A161" s="28"/>
      <c r="B161" s="135"/>
      <c r="C161" s="164" t="s">
        <v>215</v>
      </c>
      <c r="D161" s="164" t="s">
        <v>216</v>
      </c>
      <c r="E161" s="165" t="s">
        <v>217</v>
      </c>
      <c r="F161" s="166" t="s">
        <v>218</v>
      </c>
      <c r="G161" s="167" t="s">
        <v>164</v>
      </c>
      <c r="H161" s="168">
        <v>1</v>
      </c>
      <c r="I161" s="168"/>
      <c r="J161" s="168"/>
      <c r="K161" s="169"/>
      <c r="L161" s="170"/>
      <c r="M161" s="171" t="s">
        <v>1</v>
      </c>
      <c r="N161" s="172" t="s">
        <v>37</v>
      </c>
      <c r="O161" s="144">
        <v>0</v>
      </c>
      <c r="P161" s="144">
        <f t="shared" ref="P161:P192" si="9">O161*H161</f>
        <v>0</v>
      </c>
      <c r="Q161" s="144">
        <v>0</v>
      </c>
      <c r="R161" s="144">
        <f t="shared" ref="R161:R192" si="10">Q161*H161</f>
        <v>0</v>
      </c>
      <c r="S161" s="144">
        <v>0</v>
      </c>
      <c r="T161" s="145">
        <f t="shared" ref="T161:T192" si="11"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46" t="s">
        <v>144</v>
      </c>
      <c r="AT161" s="146" t="s">
        <v>216</v>
      </c>
      <c r="AU161" s="146" t="s">
        <v>114</v>
      </c>
      <c r="AY161" s="16" t="s">
        <v>106</v>
      </c>
      <c r="BE161" s="147">
        <f t="shared" ref="BE161:BE192" si="12">IF(N161="základná",J161,0)</f>
        <v>0</v>
      </c>
      <c r="BF161" s="147">
        <f t="shared" ref="BF161:BF192" si="13">IF(N161="znížená",J161,0)</f>
        <v>0</v>
      </c>
      <c r="BG161" s="147">
        <f t="shared" ref="BG161:BG192" si="14">IF(N161="zákl. prenesená",J161,0)</f>
        <v>0</v>
      </c>
      <c r="BH161" s="147">
        <f t="shared" ref="BH161:BH192" si="15">IF(N161="zníž. prenesená",J161,0)</f>
        <v>0</v>
      </c>
      <c r="BI161" s="147">
        <f t="shared" ref="BI161:BI192" si="16">IF(N161="nulová",J161,0)</f>
        <v>0</v>
      </c>
      <c r="BJ161" s="16" t="s">
        <v>114</v>
      </c>
      <c r="BK161" s="148">
        <f t="shared" ref="BK161:BK192" si="17">ROUND(I161*H161,3)</f>
        <v>0</v>
      </c>
      <c r="BL161" s="16" t="s">
        <v>113</v>
      </c>
      <c r="BM161" s="146" t="s">
        <v>219</v>
      </c>
    </row>
    <row r="162" spans="1:65" s="2" customFormat="1" ht="14.45" customHeight="1" x14ac:dyDescent="0.2">
      <c r="A162" s="28"/>
      <c r="B162" s="135"/>
      <c r="C162" s="164" t="s">
        <v>220</v>
      </c>
      <c r="D162" s="164" t="s">
        <v>216</v>
      </c>
      <c r="E162" s="165" t="s">
        <v>221</v>
      </c>
      <c r="F162" s="166" t="s">
        <v>222</v>
      </c>
      <c r="G162" s="167" t="s">
        <v>164</v>
      </c>
      <c r="H162" s="168">
        <v>1</v>
      </c>
      <c r="I162" s="168"/>
      <c r="J162" s="168"/>
      <c r="K162" s="169"/>
      <c r="L162" s="170"/>
      <c r="M162" s="171" t="s">
        <v>1</v>
      </c>
      <c r="N162" s="172" t="s">
        <v>37</v>
      </c>
      <c r="O162" s="144">
        <v>0</v>
      </c>
      <c r="P162" s="144">
        <f t="shared" si="9"/>
        <v>0</v>
      </c>
      <c r="Q162" s="144">
        <v>0</v>
      </c>
      <c r="R162" s="144">
        <f t="shared" si="10"/>
        <v>0</v>
      </c>
      <c r="S162" s="144">
        <v>0</v>
      </c>
      <c r="T162" s="145">
        <f t="shared" si="11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46" t="s">
        <v>144</v>
      </c>
      <c r="AT162" s="146" t="s">
        <v>216</v>
      </c>
      <c r="AU162" s="146" t="s">
        <v>114</v>
      </c>
      <c r="AY162" s="16" t="s">
        <v>106</v>
      </c>
      <c r="BE162" s="147">
        <f t="shared" si="12"/>
        <v>0</v>
      </c>
      <c r="BF162" s="147">
        <f t="shared" si="13"/>
        <v>0</v>
      </c>
      <c r="BG162" s="147">
        <f t="shared" si="14"/>
        <v>0</v>
      </c>
      <c r="BH162" s="147">
        <f t="shared" si="15"/>
        <v>0</v>
      </c>
      <c r="BI162" s="147">
        <f t="shared" si="16"/>
        <v>0</v>
      </c>
      <c r="BJ162" s="16" t="s">
        <v>114</v>
      </c>
      <c r="BK162" s="148">
        <f t="shared" si="17"/>
        <v>0</v>
      </c>
      <c r="BL162" s="16" t="s">
        <v>113</v>
      </c>
      <c r="BM162" s="146" t="s">
        <v>223</v>
      </c>
    </row>
    <row r="163" spans="1:65" s="2" customFormat="1" ht="14.45" customHeight="1" x14ac:dyDescent="0.2">
      <c r="A163" s="28"/>
      <c r="B163" s="135"/>
      <c r="C163" s="164" t="s">
        <v>224</v>
      </c>
      <c r="D163" s="164" t="s">
        <v>216</v>
      </c>
      <c r="E163" s="165" t="s">
        <v>225</v>
      </c>
      <c r="F163" s="166" t="s">
        <v>226</v>
      </c>
      <c r="G163" s="167" t="s">
        <v>164</v>
      </c>
      <c r="H163" s="168">
        <v>1</v>
      </c>
      <c r="I163" s="168"/>
      <c r="J163" s="168"/>
      <c r="K163" s="169"/>
      <c r="L163" s="170"/>
      <c r="M163" s="171" t="s">
        <v>1</v>
      </c>
      <c r="N163" s="172" t="s">
        <v>37</v>
      </c>
      <c r="O163" s="144">
        <v>0</v>
      </c>
      <c r="P163" s="144">
        <f t="shared" si="9"/>
        <v>0</v>
      </c>
      <c r="Q163" s="144">
        <v>0</v>
      </c>
      <c r="R163" s="144">
        <f t="shared" si="10"/>
        <v>0</v>
      </c>
      <c r="S163" s="144">
        <v>0</v>
      </c>
      <c r="T163" s="145">
        <f t="shared" si="11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46" t="s">
        <v>144</v>
      </c>
      <c r="AT163" s="146" t="s">
        <v>216</v>
      </c>
      <c r="AU163" s="146" t="s">
        <v>114</v>
      </c>
      <c r="AY163" s="16" t="s">
        <v>106</v>
      </c>
      <c r="BE163" s="147">
        <f t="shared" si="12"/>
        <v>0</v>
      </c>
      <c r="BF163" s="147">
        <f t="shared" si="13"/>
        <v>0</v>
      </c>
      <c r="BG163" s="147">
        <f t="shared" si="14"/>
        <v>0</v>
      </c>
      <c r="BH163" s="147">
        <f t="shared" si="15"/>
        <v>0</v>
      </c>
      <c r="BI163" s="147">
        <f t="shared" si="16"/>
        <v>0</v>
      </c>
      <c r="BJ163" s="16" t="s">
        <v>114</v>
      </c>
      <c r="BK163" s="148">
        <f t="shared" si="17"/>
        <v>0</v>
      </c>
      <c r="BL163" s="16" t="s">
        <v>113</v>
      </c>
      <c r="BM163" s="146" t="s">
        <v>227</v>
      </c>
    </row>
    <row r="164" spans="1:65" s="2" customFormat="1" ht="14.45" customHeight="1" x14ac:dyDescent="0.2">
      <c r="A164" s="28"/>
      <c r="B164" s="135"/>
      <c r="C164" s="164" t="s">
        <v>228</v>
      </c>
      <c r="D164" s="164" t="s">
        <v>216</v>
      </c>
      <c r="E164" s="165" t="s">
        <v>229</v>
      </c>
      <c r="F164" s="166" t="s">
        <v>230</v>
      </c>
      <c r="G164" s="167" t="s">
        <v>112</v>
      </c>
      <c r="H164" s="168">
        <v>20</v>
      </c>
      <c r="I164" s="168"/>
      <c r="J164" s="168"/>
      <c r="K164" s="169"/>
      <c r="L164" s="170"/>
      <c r="M164" s="171" t="s">
        <v>1</v>
      </c>
      <c r="N164" s="172" t="s">
        <v>37</v>
      </c>
      <c r="O164" s="144">
        <v>0</v>
      </c>
      <c r="P164" s="144">
        <f t="shared" si="9"/>
        <v>0</v>
      </c>
      <c r="Q164" s="144">
        <v>0</v>
      </c>
      <c r="R164" s="144">
        <f t="shared" si="10"/>
        <v>0</v>
      </c>
      <c r="S164" s="144">
        <v>0</v>
      </c>
      <c r="T164" s="145">
        <f t="shared" si="11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46" t="s">
        <v>144</v>
      </c>
      <c r="AT164" s="146" t="s">
        <v>216</v>
      </c>
      <c r="AU164" s="146" t="s">
        <v>114</v>
      </c>
      <c r="AY164" s="16" t="s">
        <v>106</v>
      </c>
      <c r="BE164" s="147">
        <f t="shared" si="12"/>
        <v>0</v>
      </c>
      <c r="BF164" s="147">
        <f t="shared" si="13"/>
        <v>0</v>
      </c>
      <c r="BG164" s="147">
        <f t="shared" si="14"/>
        <v>0</v>
      </c>
      <c r="BH164" s="147">
        <f t="shared" si="15"/>
        <v>0</v>
      </c>
      <c r="BI164" s="147">
        <f t="shared" si="16"/>
        <v>0</v>
      </c>
      <c r="BJ164" s="16" t="s">
        <v>114</v>
      </c>
      <c r="BK164" s="148">
        <f t="shared" si="17"/>
        <v>0</v>
      </c>
      <c r="BL164" s="16" t="s">
        <v>113</v>
      </c>
      <c r="BM164" s="146" t="s">
        <v>231</v>
      </c>
    </row>
    <row r="165" spans="1:65" s="2" customFormat="1" ht="14.45" customHeight="1" x14ac:dyDescent="0.2">
      <c r="A165" s="28"/>
      <c r="B165" s="135"/>
      <c r="C165" s="164" t="s">
        <v>232</v>
      </c>
      <c r="D165" s="164" t="s">
        <v>216</v>
      </c>
      <c r="E165" s="165" t="s">
        <v>233</v>
      </c>
      <c r="F165" s="166" t="s">
        <v>234</v>
      </c>
      <c r="G165" s="167" t="s">
        <v>164</v>
      </c>
      <c r="H165" s="168">
        <v>1</v>
      </c>
      <c r="I165" s="168"/>
      <c r="J165" s="168"/>
      <c r="K165" s="169"/>
      <c r="L165" s="170"/>
      <c r="M165" s="171" t="s">
        <v>1</v>
      </c>
      <c r="N165" s="172" t="s">
        <v>37</v>
      </c>
      <c r="O165" s="144">
        <v>0</v>
      </c>
      <c r="P165" s="144">
        <f t="shared" si="9"/>
        <v>0</v>
      </c>
      <c r="Q165" s="144">
        <v>0</v>
      </c>
      <c r="R165" s="144">
        <f t="shared" si="10"/>
        <v>0</v>
      </c>
      <c r="S165" s="144">
        <v>0</v>
      </c>
      <c r="T165" s="145">
        <f t="shared" si="11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46" t="s">
        <v>144</v>
      </c>
      <c r="AT165" s="146" t="s">
        <v>216</v>
      </c>
      <c r="AU165" s="146" t="s">
        <v>114</v>
      </c>
      <c r="AY165" s="16" t="s">
        <v>106</v>
      </c>
      <c r="BE165" s="147">
        <f t="shared" si="12"/>
        <v>0</v>
      </c>
      <c r="BF165" s="147">
        <f t="shared" si="13"/>
        <v>0</v>
      </c>
      <c r="BG165" s="147">
        <f t="shared" si="14"/>
        <v>0</v>
      </c>
      <c r="BH165" s="147">
        <f t="shared" si="15"/>
        <v>0</v>
      </c>
      <c r="BI165" s="147">
        <f t="shared" si="16"/>
        <v>0</v>
      </c>
      <c r="BJ165" s="16" t="s">
        <v>114</v>
      </c>
      <c r="BK165" s="148">
        <f t="shared" si="17"/>
        <v>0</v>
      </c>
      <c r="BL165" s="16" t="s">
        <v>113</v>
      </c>
      <c r="BM165" s="146" t="s">
        <v>235</v>
      </c>
    </row>
    <row r="166" spans="1:65" s="2" customFormat="1" ht="14.45" customHeight="1" x14ac:dyDescent="0.2">
      <c r="A166" s="28"/>
      <c r="B166" s="135"/>
      <c r="C166" s="164" t="s">
        <v>236</v>
      </c>
      <c r="D166" s="164" t="s">
        <v>216</v>
      </c>
      <c r="E166" s="165" t="s">
        <v>237</v>
      </c>
      <c r="F166" s="166" t="s">
        <v>238</v>
      </c>
      <c r="G166" s="167" t="s">
        <v>164</v>
      </c>
      <c r="H166" s="168">
        <v>1</v>
      </c>
      <c r="I166" s="168"/>
      <c r="J166" s="168"/>
      <c r="K166" s="169"/>
      <c r="L166" s="170"/>
      <c r="M166" s="171" t="s">
        <v>1</v>
      </c>
      <c r="N166" s="172" t="s">
        <v>37</v>
      </c>
      <c r="O166" s="144">
        <v>0</v>
      </c>
      <c r="P166" s="144">
        <f t="shared" si="9"/>
        <v>0</v>
      </c>
      <c r="Q166" s="144">
        <v>0</v>
      </c>
      <c r="R166" s="144">
        <f t="shared" si="10"/>
        <v>0</v>
      </c>
      <c r="S166" s="144">
        <v>0</v>
      </c>
      <c r="T166" s="145">
        <f t="shared" si="11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46" t="s">
        <v>144</v>
      </c>
      <c r="AT166" s="146" t="s">
        <v>216</v>
      </c>
      <c r="AU166" s="146" t="s">
        <v>114</v>
      </c>
      <c r="AY166" s="16" t="s">
        <v>106</v>
      </c>
      <c r="BE166" s="147">
        <f t="shared" si="12"/>
        <v>0</v>
      </c>
      <c r="BF166" s="147">
        <f t="shared" si="13"/>
        <v>0</v>
      </c>
      <c r="BG166" s="147">
        <f t="shared" si="14"/>
        <v>0</v>
      </c>
      <c r="BH166" s="147">
        <f t="shared" si="15"/>
        <v>0</v>
      </c>
      <c r="BI166" s="147">
        <f t="shared" si="16"/>
        <v>0</v>
      </c>
      <c r="BJ166" s="16" t="s">
        <v>114</v>
      </c>
      <c r="BK166" s="148">
        <f t="shared" si="17"/>
        <v>0</v>
      </c>
      <c r="BL166" s="16" t="s">
        <v>113</v>
      </c>
      <c r="BM166" s="146" t="s">
        <v>239</v>
      </c>
    </row>
    <row r="167" spans="1:65" s="2" customFormat="1" ht="14.45" customHeight="1" x14ac:dyDescent="0.2">
      <c r="A167" s="28"/>
      <c r="B167" s="135"/>
      <c r="C167" s="164" t="s">
        <v>240</v>
      </c>
      <c r="D167" s="164" t="s">
        <v>216</v>
      </c>
      <c r="E167" s="165" t="s">
        <v>241</v>
      </c>
      <c r="F167" s="166" t="s">
        <v>242</v>
      </c>
      <c r="G167" s="167" t="s">
        <v>164</v>
      </c>
      <c r="H167" s="168">
        <v>4</v>
      </c>
      <c r="I167" s="168"/>
      <c r="J167" s="168"/>
      <c r="K167" s="169"/>
      <c r="L167" s="170"/>
      <c r="M167" s="171" t="s">
        <v>1</v>
      </c>
      <c r="N167" s="172" t="s">
        <v>37</v>
      </c>
      <c r="O167" s="144">
        <v>0</v>
      </c>
      <c r="P167" s="144">
        <f t="shared" si="9"/>
        <v>0</v>
      </c>
      <c r="Q167" s="144">
        <v>0</v>
      </c>
      <c r="R167" s="144">
        <f t="shared" si="10"/>
        <v>0</v>
      </c>
      <c r="S167" s="144">
        <v>0</v>
      </c>
      <c r="T167" s="145">
        <f t="shared" si="11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46" t="s">
        <v>144</v>
      </c>
      <c r="AT167" s="146" t="s">
        <v>216</v>
      </c>
      <c r="AU167" s="146" t="s">
        <v>114</v>
      </c>
      <c r="AY167" s="16" t="s">
        <v>106</v>
      </c>
      <c r="BE167" s="147">
        <f t="shared" si="12"/>
        <v>0</v>
      </c>
      <c r="BF167" s="147">
        <f t="shared" si="13"/>
        <v>0</v>
      </c>
      <c r="BG167" s="147">
        <f t="shared" si="14"/>
        <v>0</v>
      </c>
      <c r="BH167" s="147">
        <f t="shared" si="15"/>
        <v>0</v>
      </c>
      <c r="BI167" s="147">
        <f t="shared" si="16"/>
        <v>0</v>
      </c>
      <c r="BJ167" s="16" t="s">
        <v>114</v>
      </c>
      <c r="BK167" s="148">
        <f t="shared" si="17"/>
        <v>0</v>
      </c>
      <c r="BL167" s="16" t="s">
        <v>113</v>
      </c>
      <c r="BM167" s="146" t="s">
        <v>243</v>
      </c>
    </row>
    <row r="168" spans="1:65" s="2" customFormat="1" ht="24.2" customHeight="1" x14ac:dyDescent="0.2">
      <c r="A168" s="28"/>
      <c r="B168" s="135"/>
      <c r="C168" s="164" t="s">
        <v>244</v>
      </c>
      <c r="D168" s="164" t="s">
        <v>216</v>
      </c>
      <c r="E168" s="165" t="s">
        <v>245</v>
      </c>
      <c r="F168" s="166" t="s">
        <v>246</v>
      </c>
      <c r="G168" s="167" t="s">
        <v>164</v>
      </c>
      <c r="H168" s="168">
        <v>1</v>
      </c>
      <c r="I168" s="168"/>
      <c r="J168" s="168"/>
      <c r="K168" s="169"/>
      <c r="L168" s="170"/>
      <c r="M168" s="171" t="s">
        <v>1</v>
      </c>
      <c r="N168" s="172" t="s">
        <v>37</v>
      </c>
      <c r="O168" s="144">
        <v>0</v>
      </c>
      <c r="P168" s="144">
        <f t="shared" si="9"/>
        <v>0</v>
      </c>
      <c r="Q168" s="144">
        <v>0</v>
      </c>
      <c r="R168" s="144">
        <f t="shared" si="10"/>
        <v>0</v>
      </c>
      <c r="S168" s="144">
        <v>0</v>
      </c>
      <c r="T168" s="145">
        <f t="shared" si="11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46" t="s">
        <v>144</v>
      </c>
      <c r="AT168" s="146" t="s">
        <v>216</v>
      </c>
      <c r="AU168" s="146" t="s">
        <v>114</v>
      </c>
      <c r="AY168" s="16" t="s">
        <v>106</v>
      </c>
      <c r="BE168" s="147">
        <f t="shared" si="12"/>
        <v>0</v>
      </c>
      <c r="BF168" s="147">
        <f t="shared" si="13"/>
        <v>0</v>
      </c>
      <c r="BG168" s="147">
        <f t="shared" si="14"/>
        <v>0</v>
      </c>
      <c r="BH168" s="147">
        <f t="shared" si="15"/>
        <v>0</v>
      </c>
      <c r="BI168" s="147">
        <f t="shared" si="16"/>
        <v>0</v>
      </c>
      <c r="BJ168" s="16" t="s">
        <v>114</v>
      </c>
      <c r="BK168" s="148">
        <f t="shared" si="17"/>
        <v>0</v>
      </c>
      <c r="BL168" s="16" t="s">
        <v>113</v>
      </c>
      <c r="BM168" s="146" t="s">
        <v>247</v>
      </c>
    </row>
    <row r="169" spans="1:65" s="2" customFormat="1" ht="24.2" customHeight="1" x14ac:dyDescent="0.2">
      <c r="A169" s="28"/>
      <c r="B169" s="135"/>
      <c r="C169" s="164" t="s">
        <v>248</v>
      </c>
      <c r="D169" s="164" t="s">
        <v>216</v>
      </c>
      <c r="E169" s="165" t="s">
        <v>249</v>
      </c>
      <c r="F169" s="166" t="s">
        <v>250</v>
      </c>
      <c r="G169" s="167" t="s">
        <v>164</v>
      </c>
      <c r="H169" s="168">
        <v>1</v>
      </c>
      <c r="I169" s="168"/>
      <c r="J169" s="168"/>
      <c r="K169" s="169"/>
      <c r="L169" s="170"/>
      <c r="M169" s="171" t="s">
        <v>1</v>
      </c>
      <c r="N169" s="172" t="s">
        <v>37</v>
      </c>
      <c r="O169" s="144">
        <v>0</v>
      </c>
      <c r="P169" s="144">
        <f t="shared" si="9"/>
        <v>0</v>
      </c>
      <c r="Q169" s="144">
        <v>0</v>
      </c>
      <c r="R169" s="144">
        <f t="shared" si="10"/>
        <v>0</v>
      </c>
      <c r="S169" s="144">
        <v>0</v>
      </c>
      <c r="T169" s="145">
        <f t="shared" si="11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46" t="s">
        <v>144</v>
      </c>
      <c r="AT169" s="146" t="s">
        <v>216</v>
      </c>
      <c r="AU169" s="146" t="s">
        <v>114</v>
      </c>
      <c r="AY169" s="16" t="s">
        <v>106</v>
      </c>
      <c r="BE169" s="147">
        <f t="shared" si="12"/>
        <v>0</v>
      </c>
      <c r="BF169" s="147">
        <f t="shared" si="13"/>
        <v>0</v>
      </c>
      <c r="BG169" s="147">
        <f t="shared" si="14"/>
        <v>0</v>
      </c>
      <c r="BH169" s="147">
        <f t="shared" si="15"/>
        <v>0</v>
      </c>
      <c r="BI169" s="147">
        <f t="shared" si="16"/>
        <v>0</v>
      </c>
      <c r="BJ169" s="16" t="s">
        <v>114</v>
      </c>
      <c r="BK169" s="148">
        <f t="shared" si="17"/>
        <v>0</v>
      </c>
      <c r="BL169" s="16" t="s">
        <v>113</v>
      </c>
      <c r="BM169" s="146" t="s">
        <v>251</v>
      </c>
    </row>
    <row r="170" spans="1:65" s="2" customFormat="1" ht="14.45" customHeight="1" x14ac:dyDescent="0.2">
      <c r="A170" s="28"/>
      <c r="B170" s="135"/>
      <c r="C170" s="164" t="s">
        <v>252</v>
      </c>
      <c r="D170" s="164" t="s">
        <v>216</v>
      </c>
      <c r="E170" s="165" t="s">
        <v>253</v>
      </c>
      <c r="F170" s="166" t="s">
        <v>254</v>
      </c>
      <c r="G170" s="167" t="s">
        <v>164</v>
      </c>
      <c r="H170" s="168">
        <v>4</v>
      </c>
      <c r="I170" s="168"/>
      <c r="J170" s="168"/>
      <c r="K170" s="169"/>
      <c r="L170" s="170"/>
      <c r="M170" s="171" t="s">
        <v>1</v>
      </c>
      <c r="N170" s="172" t="s">
        <v>37</v>
      </c>
      <c r="O170" s="144">
        <v>0</v>
      </c>
      <c r="P170" s="144">
        <f t="shared" si="9"/>
        <v>0</v>
      </c>
      <c r="Q170" s="144">
        <v>0</v>
      </c>
      <c r="R170" s="144">
        <f t="shared" si="10"/>
        <v>0</v>
      </c>
      <c r="S170" s="144">
        <v>0</v>
      </c>
      <c r="T170" s="145">
        <f t="shared" si="11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46" t="s">
        <v>144</v>
      </c>
      <c r="AT170" s="146" t="s">
        <v>216</v>
      </c>
      <c r="AU170" s="146" t="s">
        <v>114</v>
      </c>
      <c r="AY170" s="16" t="s">
        <v>106</v>
      </c>
      <c r="BE170" s="147">
        <f t="shared" si="12"/>
        <v>0</v>
      </c>
      <c r="BF170" s="147">
        <f t="shared" si="13"/>
        <v>0</v>
      </c>
      <c r="BG170" s="147">
        <f t="shared" si="14"/>
        <v>0</v>
      </c>
      <c r="BH170" s="147">
        <f t="shared" si="15"/>
        <v>0</v>
      </c>
      <c r="BI170" s="147">
        <f t="shared" si="16"/>
        <v>0</v>
      </c>
      <c r="BJ170" s="16" t="s">
        <v>114</v>
      </c>
      <c r="BK170" s="148">
        <f t="shared" si="17"/>
        <v>0</v>
      </c>
      <c r="BL170" s="16" t="s">
        <v>113</v>
      </c>
      <c r="BM170" s="146" t="s">
        <v>255</v>
      </c>
    </row>
    <row r="171" spans="1:65" s="2" customFormat="1" ht="14.45" customHeight="1" x14ac:dyDescent="0.2">
      <c r="A171" s="28"/>
      <c r="B171" s="135"/>
      <c r="C171" s="164" t="s">
        <v>256</v>
      </c>
      <c r="D171" s="164" t="s">
        <v>216</v>
      </c>
      <c r="E171" s="165" t="s">
        <v>257</v>
      </c>
      <c r="F171" s="166" t="s">
        <v>258</v>
      </c>
      <c r="G171" s="167" t="s">
        <v>164</v>
      </c>
      <c r="H171" s="168">
        <v>1</v>
      </c>
      <c r="I171" s="168"/>
      <c r="J171" s="168"/>
      <c r="K171" s="169"/>
      <c r="L171" s="170"/>
      <c r="M171" s="171" t="s">
        <v>1</v>
      </c>
      <c r="N171" s="172" t="s">
        <v>37</v>
      </c>
      <c r="O171" s="144">
        <v>0</v>
      </c>
      <c r="P171" s="144">
        <f t="shared" si="9"/>
        <v>0</v>
      </c>
      <c r="Q171" s="144">
        <v>0</v>
      </c>
      <c r="R171" s="144">
        <f t="shared" si="10"/>
        <v>0</v>
      </c>
      <c r="S171" s="144">
        <v>0</v>
      </c>
      <c r="T171" s="145">
        <f t="shared" si="11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46" t="s">
        <v>144</v>
      </c>
      <c r="AT171" s="146" t="s">
        <v>216</v>
      </c>
      <c r="AU171" s="146" t="s">
        <v>114</v>
      </c>
      <c r="AY171" s="16" t="s">
        <v>106</v>
      </c>
      <c r="BE171" s="147">
        <f t="shared" si="12"/>
        <v>0</v>
      </c>
      <c r="BF171" s="147">
        <f t="shared" si="13"/>
        <v>0</v>
      </c>
      <c r="BG171" s="147">
        <f t="shared" si="14"/>
        <v>0</v>
      </c>
      <c r="BH171" s="147">
        <f t="shared" si="15"/>
        <v>0</v>
      </c>
      <c r="BI171" s="147">
        <f t="shared" si="16"/>
        <v>0</v>
      </c>
      <c r="BJ171" s="16" t="s">
        <v>114</v>
      </c>
      <c r="BK171" s="148">
        <f t="shared" si="17"/>
        <v>0</v>
      </c>
      <c r="BL171" s="16" t="s">
        <v>113</v>
      </c>
      <c r="BM171" s="146" t="s">
        <v>259</v>
      </c>
    </row>
    <row r="172" spans="1:65" s="2" customFormat="1" ht="14.45" customHeight="1" x14ac:dyDescent="0.2">
      <c r="A172" s="28"/>
      <c r="B172" s="135"/>
      <c r="C172" s="164" t="s">
        <v>260</v>
      </c>
      <c r="D172" s="164" t="s">
        <v>216</v>
      </c>
      <c r="E172" s="165" t="s">
        <v>261</v>
      </c>
      <c r="F172" s="166" t="s">
        <v>262</v>
      </c>
      <c r="G172" s="167" t="s">
        <v>164</v>
      </c>
      <c r="H172" s="168">
        <v>1</v>
      </c>
      <c r="I172" s="168"/>
      <c r="J172" s="168"/>
      <c r="K172" s="169"/>
      <c r="L172" s="170"/>
      <c r="M172" s="171" t="s">
        <v>1</v>
      </c>
      <c r="N172" s="172" t="s">
        <v>37</v>
      </c>
      <c r="O172" s="144">
        <v>0</v>
      </c>
      <c r="P172" s="144">
        <f t="shared" si="9"/>
        <v>0</v>
      </c>
      <c r="Q172" s="144">
        <v>0</v>
      </c>
      <c r="R172" s="144">
        <f t="shared" si="10"/>
        <v>0</v>
      </c>
      <c r="S172" s="144">
        <v>0</v>
      </c>
      <c r="T172" s="145">
        <f t="shared" si="11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46" t="s">
        <v>144</v>
      </c>
      <c r="AT172" s="146" t="s">
        <v>216</v>
      </c>
      <c r="AU172" s="146" t="s">
        <v>114</v>
      </c>
      <c r="AY172" s="16" t="s">
        <v>106</v>
      </c>
      <c r="BE172" s="147">
        <f t="shared" si="12"/>
        <v>0</v>
      </c>
      <c r="BF172" s="147">
        <f t="shared" si="13"/>
        <v>0</v>
      </c>
      <c r="BG172" s="147">
        <f t="shared" si="14"/>
        <v>0</v>
      </c>
      <c r="BH172" s="147">
        <f t="shared" si="15"/>
        <v>0</v>
      </c>
      <c r="BI172" s="147">
        <f t="shared" si="16"/>
        <v>0</v>
      </c>
      <c r="BJ172" s="16" t="s">
        <v>114</v>
      </c>
      <c r="BK172" s="148">
        <f t="shared" si="17"/>
        <v>0</v>
      </c>
      <c r="BL172" s="16" t="s">
        <v>113</v>
      </c>
      <c r="BM172" s="146" t="s">
        <v>263</v>
      </c>
    </row>
    <row r="173" spans="1:65" s="2" customFormat="1" ht="14.45" customHeight="1" x14ac:dyDescent="0.2">
      <c r="A173" s="28"/>
      <c r="B173" s="135"/>
      <c r="C173" s="164" t="s">
        <v>264</v>
      </c>
      <c r="D173" s="164" t="s">
        <v>216</v>
      </c>
      <c r="E173" s="165" t="s">
        <v>265</v>
      </c>
      <c r="F173" s="166" t="s">
        <v>266</v>
      </c>
      <c r="G173" s="167" t="s">
        <v>164</v>
      </c>
      <c r="H173" s="168">
        <v>1</v>
      </c>
      <c r="I173" s="168"/>
      <c r="J173" s="168"/>
      <c r="K173" s="169"/>
      <c r="L173" s="170"/>
      <c r="M173" s="171" t="s">
        <v>1</v>
      </c>
      <c r="N173" s="172" t="s">
        <v>37</v>
      </c>
      <c r="O173" s="144">
        <v>0</v>
      </c>
      <c r="P173" s="144">
        <f t="shared" si="9"/>
        <v>0</v>
      </c>
      <c r="Q173" s="144">
        <v>0</v>
      </c>
      <c r="R173" s="144">
        <f t="shared" si="10"/>
        <v>0</v>
      </c>
      <c r="S173" s="144">
        <v>0</v>
      </c>
      <c r="T173" s="145">
        <f t="shared" si="11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46" t="s">
        <v>144</v>
      </c>
      <c r="AT173" s="146" t="s">
        <v>216</v>
      </c>
      <c r="AU173" s="146" t="s">
        <v>114</v>
      </c>
      <c r="AY173" s="16" t="s">
        <v>106</v>
      </c>
      <c r="BE173" s="147">
        <f t="shared" si="12"/>
        <v>0</v>
      </c>
      <c r="BF173" s="147">
        <f t="shared" si="13"/>
        <v>0</v>
      </c>
      <c r="BG173" s="147">
        <f t="shared" si="14"/>
        <v>0</v>
      </c>
      <c r="BH173" s="147">
        <f t="shared" si="15"/>
        <v>0</v>
      </c>
      <c r="BI173" s="147">
        <f t="shared" si="16"/>
        <v>0</v>
      </c>
      <c r="BJ173" s="16" t="s">
        <v>114</v>
      </c>
      <c r="BK173" s="148">
        <f t="shared" si="17"/>
        <v>0</v>
      </c>
      <c r="BL173" s="16" t="s">
        <v>113</v>
      </c>
      <c r="BM173" s="146" t="s">
        <v>267</v>
      </c>
    </row>
    <row r="174" spans="1:65" s="2" customFormat="1" ht="14.45" customHeight="1" x14ac:dyDescent="0.2">
      <c r="A174" s="28"/>
      <c r="B174" s="135"/>
      <c r="C174" s="164" t="s">
        <v>268</v>
      </c>
      <c r="D174" s="164" t="s">
        <v>216</v>
      </c>
      <c r="E174" s="165" t="s">
        <v>269</v>
      </c>
      <c r="F174" s="166" t="s">
        <v>270</v>
      </c>
      <c r="G174" s="167" t="s">
        <v>164</v>
      </c>
      <c r="H174" s="168">
        <v>1</v>
      </c>
      <c r="I174" s="168"/>
      <c r="J174" s="168"/>
      <c r="K174" s="169"/>
      <c r="L174" s="170"/>
      <c r="M174" s="171" t="s">
        <v>1</v>
      </c>
      <c r="N174" s="172" t="s">
        <v>37</v>
      </c>
      <c r="O174" s="144">
        <v>0</v>
      </c>
      <c r="P174" s="144">
        <f t="shared" si="9"/>
        <v>0</v>
      </c>
      <c r="Q174" s="144">
        <v>0</v>
      </c>
      <c r="R174" s="144">
        <f t="shared" si="10"/>
        <v>0</v>
      </c>
      <c r="S174" s="144">
        <v>0</v>
      </c>
      <c r="T174" s="145">
        <f t="shared" si="11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46" t="s">
        <v>144</v>
      </c>
      <c r="AT174" s="146" t="s">
        <v>216</v>
      </c>
      <c r="AU174" s="146" t="s">
        <v>114</v>
      </c>
      <c r="AY174" s="16" t="s">
        <v>106</v>
      </c>
      <c r="BE174" s="147">
        <f t="shared" si="12"/>
        <v>0</v>
      </c>
      <c r="BF174" s="147">
        <f t="shared" si="13"/>
        <v>0</v>
      </c>
      <c r="BG174" s="147">
        <f t="shared" si="14"/>
        <v>0</v>
      </c>
      <c r="BH174" s="147">
        <f t="shared" si="15"/>
        <v>0</v>
      </c>
      <c r="BI174" s="147">
        <f t="shared" si="16"/>
        <v>0</v>
      </c>
      <c r="BJ174" s="16" t="s">
        <v>114</v>
      </c>
      <c r="BK174" s="148">
        <f t="shared" si="17"/>
        <v>0</v>
      </c>
      <c r="BL174" s="16" t="s">
        <v>113</v>
      </c>
      <c r="BM174" s="146" t="s">
        <v>271</v>
      </c>
    </row>
    <row r="175" spans="1:65" s="2" customFormat="1" ht="24.2" customHeight="1" x14ac:dyDescent="0.2">
      <c r="A175" s="28"/>
      <c r="B175" s="135"/>
      <c r="C175" s="164" t="s">
        <v>272</v>
      </c>
      <c r="D175" s="164" t="s">
        <v>216</v>
      </c>
      <c r="E175" s="165" t="s">
        <v>273</v>
      </c>
      <c r="F175" s="166" t="s">
        <v>274</v>
      </c>
      <c r="G175" s="167" t="s">
        <v>164</v>
      </c>
      <c r="H175" s="168">
        <v>1</v>
      </c>
      <c r="I175" s="168"/>
      <c r="J175" s="168"/>
      <c r="K175" s="169"/>
      <c r="L175" s="170"/>
      <c r="M175" s="171" t="s">
        <v>1</v>
      </c>
      <c r="N175" s="172" t="s">
        <v>37</v>
      </c>
      <c r="O175" s="144">
        <v>0</v>
      </c>
      <c r="P175" s="144">
        <f t="shared" si="9"/>
        <v>0</v>
      </c>
      <c r="Q175" s="144">
        <v>0</v>
      </c>
      <c r="R175" s="144">
        <f t="shared" si="10"/>
        <v>0</v>
      </c>
      <c r="S175" s="144">
        <v>0</v>
      </c>
      <c r="T175" s="145">
        <f t="shared" si="11"/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46" t="s">
        <v>144</v>
      </c>
      <c r="AT175" s="146" t="s">
        <v>216</v>
      </c>
      <c r="AU175" s="146" t="s">
        <v>114</v>
      </c>
      <c r="AY175" s="16" t="s">
        <v>106</v>
      </c>
      <c r="BE175" s="147">
        <f t="shared" si="12"/>
        <v>0</v>
      </c>
      <c r="BF175" s="147">
        <f t="shared" si="13"/>
        <v>0</v>
      </c>
      <c r="BG175" s="147">
        <f t="shared" si="14"/>
        <v>0</v>
      </c>
      <c r="BH175" s="147">
        <f t="shared" si="15"/>
        <v>0</v>
      </c>
      <c r="BI175" s="147">
        <f t="shared" si="16"/>
        <v>0</v>
      </c>
      <c r="BJ175" s="16" t="s">
        <v>114</v>
      </c>
      <c r="BK175" s="148">
        <f t="shared" si="17"/>
        <v>0</v>
      </c>
      <c r="BL175" s="16" t="s">
        <v>113</v>
      </c>
      <c r="BM175" s="146" t="s">
        <v>275</v>
      </c>
    </row>
    <row r="176" spans="1:65" s="2" customFormat="1" ht="14.45" customHeight="1" x14ac:dyDescent="0.2">
      <c r="A176" s="28"/>
      <c r="B176" s="135"/>
      <c r="C176" s="164" t="s">
        <v>276</v>
      </c>
      <c r="D176" s="164" t="s">
        <v>216</v>
      </c>
      <c r="E176" s="165" t="s">
        <v>277</v>
      </c>
      <c r="F176" s="166" t="s">
        <v>258</v>
      </c>
      <c r="G176" s="167" t="s">
        <v>164</v>
      </c>
      <c r="H176" s="168">
        <v>1</v>
      </c>
      <c r="I176" s="168"/>
      <c r="J176" s="168"/>
      <c r="K176" s="169"/>
      <c r="L176" s="170"/>
      <c r="M176" s="171" t="s">
        <v>1</v>
      </c>
      <c r="N176" s="172" t="s">
        <v>37</v>
      </c>
      <c r="O176" s="144">
        <v>0</v>
      </c>
      <c r="P176" s="144">
        <f t="shared" si="9"/>
        <v>0</v>
      </c>
      <c r="Q176" s="144">
        <v>0</v>
      </c>
      <c r="R176" s="144">
        <f t="shared" si="10"/>
        <v>0</v>
      </c>
      <c r="S176" s="144">
        <v>0</v>
      </c>
      <c r="T176" s="145">
        <f t="shared" si="11"/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46" t="s">
        <v>144</v>
      </c>
      <c r="AT176" s="146" t="s">
        <v>216</v>
      </c>
      <c r="AU176" s="146" t="s">
        <v>114</v>
      </c>
      <c r="AY176" s="16" t="s">
        <v>106</v>
      </c>
      <c r="BE176" s="147">
        <f t="shared" si="12"/>
        <v>0</v>
      </c>
      <c r="BF176" s="147">
        <f t="shared" si="13"/>
        <v>0</v>
      </c>
      <c r="BG176" s="147">
        <f t="shared" si="14"/>
        <v>0</v>
      </c>
      <c r="BH176" s="147">
        <f t="shared" si="15"/>
        <v>0</v>
      </c>
      <c r="BI176" s="147">
        <f t="shared" si="16"/>
        <v>0</v>
      </c>
      <c r="BJ176" s="16" t="s">
        <v>114</v>
      </c>
      <c r="BK176" s="148">
        <f t="shared" si="17"/>
        <v>0</v>
      </c>
      <c r="BL176" s="16" t="s">
        <v>113</v>
      </c>
      <c r="BM176" s="146" t="s">
        <v>278</v>
      </c>
    </row>
    <row r="177" spans="1:65" s="2" customFormat="1" ht="14.45" customHeight="1" x14ac:dyDescent="0.2">
      <c r="A177" s="28"/>
      <c r="B177" s="135"/>
      <c r="C177" s="164" t="s">
        <v>279</v>
      </c>
      <c r="D177" s="164" t="s">
        <v>216</v>
      </c>
      <c r="E177" s="165" t="s">
        <v>280</v>
      </c>
      <c r="F177" s="166" t="s">
        <v>281</v>
      </c>
      <c r="G177" s="167" t="s">
        <v>164</v>
      </c>
      <c r="H177" s="168">
        <v>2</v>
      </c>
      <c r="I177" s="168"/>
      <c r="J177" s="168"/>
      <c r="K177" s="169"/>
      <c r="L177" s="170"/>
      <c r="M177" s="171" t="s">
        <v>1</v>
      </c>
      <c r="N177" s="172" t="s">
        <v>37</v>
      </c>
      <c r="O177" s="144">
        <v>0</v>
      </c>
      <c r="P177" s="144">
        <f t="shared" si="9"/>
        <v>0</v>
      </c>
      <c r="Q177" s="144">
        <v>0</v>
      </c>
      <c r="R177" s="144">
        <f t="shared" si="10"/>
        <v>0</v>
      </c>
      <c r="S177" s="144">
        <v>0</v>
      </c>
      <c r="T177" s="145">
        <f t="shared" si="11"/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46" t="s">
        <v>144</v>
      </c>
      <c r="AT177" s="146" t="s">
        <v>216</v>
      </c>
      <c r="AU177" s="146" t="s">
        <v>114</v>
      </c>
      <c r="AY177" s="16" t="s">
        <v>106</v>
      </c>
      <c r="BE177" s="147">
        <f t="shared" si="12"/>
        <v>0</v>
      </c>
      <c r="BF177" s="147">
        <f t="shared" si="13"/>
        <v>0</v>
      </c>
      <c r="BG177" s="147">
        <f t="shared" si="14"/>
        <v>0</v>
      </c>
      <c r="BH177" s="147">
        <f t="shared" si="15"/>
        <v>0</v>
      </c>
      <c r="BI177" s="147">
        <f t="shared" si="16"/>
        <v>0</v>
      </c>
      <c r="BJ177" s="16" t="s">
        <v>114</v>
      </c>
      <c r="BK177" s="148">
        <f t="shared" si="17"/>
        <v>0</v>
      </c>
      <c r="BL177" s="16" t="s">
        <v>113</v>
      </c>
      <c r="BM177" s="146" t="s">
        <v>282</v>
      </c>
    </row>
    <row r="178" spans="1:65" s="2" customFormat="1" ht="14.45" customHeight="1" x14ac:dyDescent="0.2">
      <c r="A178" s="28"/>
      <c r="B178" s="135"/>
      <c r="C178" s="164" t="s">
        <v>283</v>
      </c>
      <c r="D178" s="164" t="s">
        <v>216</v>
      </c>
      <c r="E178" s="165" t="s">
        <v>284</v>
      </c>
      <c r="F178" s="166" t="s">
        <v>285</v>
      </c>
      <c r="G178" s="167" t="s">
        <v>164</v>
      </c>
      <c r="H178" s="168">
        <v>1</v>
      </c>
      <c r="I178" s="168"/>
      <c r="J178" s="168"/>
      <c r="K178" s="169"/>
      <c r="L178" s="170"/>
      <c r="M178" s="171" t="s">
        <v>1</v>
      </c>
      <c r="N178" s="172" t="s">
        <v>37</v>
      </c>
      <c r="O178" s="144">
        <v>0</v>
      </c>
      <c r="P178" s="144">
        <f t="shared" si="9"/>
        <v>0</v>
      </c>
      <c r="Q178" s="144">
        <v>0</v>
      </c>
      <c r="R178" s="144">
        <f t="shared" si="10"/>
        <v>0</v>
      </c>
      <c r="S178" s="144">
        <v>0</v>
      </c>
      <c r="T178" s="145">
        <f t="shared" si="11"/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46" t="s">
        <v>144</v>
      </c>
      <c r="AT178" s="146" t="s">
        <v>216</v>
      </c>
      <c r="AU178" s="146" t="s">
        <v>114</v>
      </c>
      <c r="AY178" s="16" t="s">
        <v>106</v>
      </c>
      <c r="BE178" s="147">
        <f t="shared" si="12"/>
        <v>0</v>
      </c>
      <c r="BF178" s="147">
        <f t="shared" si="13"/>
        <v>0</v>
      </c>
      <c r="BG178" s="147">
        <f t="shared" si="14"/>
        <v>0</v>
      </c>
      <c r="BH178" s="147">
        <f t="shared" si="15"/>
        <v>0</v>
      </c>
      <c r="BI178" s="147">
        <f t="shared" si="16"/>
        <v>0</v>
      </c>
      <c r="BJ178" s="16" t="s">
        <v>114</v>
      </c>
      <c r="BK178" s="148">
        <f t="shared" si="17"/>
        <v>0</v>
      </c>
      <c r="BL178" s="16" t="s">
        <v>113</v>
      </c>
      <c r="BM178" s="146" t="s">
        <v>286</v>
      </c>
    </row>
    <row r="179" spans="1:65" s="2" customFormat="1" ht="14.45" customHeight="1" x14ac:dyDescent="0.2">
      <c r="A179" s="28"/>
      <c r="B179" s="135"/>
      <c r="C179" s="164" t="s">
        <v>287</v>
      </c>
      <c r="D179" s="164" t="s">
        <v>216</v>
      </c>
      <c r="E179" s="165" t="s">
        <v>288</v>
      </c>
      <c r="F179" s="166" t="s">
        <v>289</v>
      </c>
      <c r="G179" s="167" t="s">
        <v>164</v>
      </c>
      <c r="H179" s="168">
        <v>1</v>
      </c>
      <c r="I179" s="168"/>
      <c r="J179" s="168"/>
      <c r="K179" s="169"/>
      <c r="L179" s="170"/>
      <c r="M179" s="171" t="s">
        <v>1</v>
      </c>
      <c r="N179" s="172" t="s">
        <v>37</v>
      </c>
      <c r="O179" s="144">
        <v>0</v>
      </c>
      <c r="P179" s="144">
        <f t="shared" si="9"/>
        <v>0</v>
      </c>
      <c r="Q179" s="144">
        <v>0</v>
      </c>
      <c r="R179" s="144">
        <f t="shared" si="10"/>
        <v>0</v>
      </c>
      <c r="S179" s="144">
        <v>0</v>
      </c>
      <c r="T179" s="145">
        <f t="shared" si="11"/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46" t="s">
        <v>144</v>
      </c>
      <c r="AT179" s="146" t="s">
        <v>216</v>
      </c>
      <c r="AU179" s="146" t="s">
        <v>114</v>
      </c>
      <c r="AY179" s="16" t="s">
        <v>106</v>
      </c>
      <c r="BE179" s="147">
        <f t="shared" si="12"/>
        <v>0</v>
      </c>
      <c r="BF179" s="147">
        <f t="shared" si="13"/>
        <v>0</v>
      </c>
      <c r="BG179" s="147">
        <f t="shared" si="14"/>
        <v>0</v>
      </c>
      <c r="BH179" s="147">
        <f t="shared" si="15"/>
        <v>0</v>
      </c>
      <c r="BI179" s="147">
        <f t="shared" si="16"/>
        <v>0</v>
      </c>
      <c r="BJ179" s="16" t="s">
        <v>114</v>
      </c>
      <c r="BK179" s="148">
        <f t="shared" si="17"/>
        <v>0</v>
      </c>
      <c r="BL179" s="16" t="s">
        <v>113</v>
      </c>
      <c r="BM179" s="146" t="s">
        <v>290</v>
      </c>
    </row>
    <row r="180" spans="1:65" s="2" customFormat="1" ht="14.45" customHeight="1" x14ac:dyDescent="0.2">
      <c r="A180" s="28"/>
      <c r="B180" s="135"/>
      <c r="C180" s="164" t="s">
        <v>291</v>
      </c>
      <c r="D180" s="164" t="s">
        <v>216</v>
      </c>
      <c r="E180" s="165" t="s">
        <v>292</v>
      </c>
      <c r="F180" s="166" t="s">
        <v>293</v>
      </c>
      <c r="G180" s="167" t="s">
        <v>164</v>
      </c>
      <c r="H180" s="168">
        <v>1</v>
      </c>
      <c r="I180" s="168"/>
      <c r="J180" s="168"/>
      <c r="K180" s="169"/>
      <c r="L180" s="170"/>
      <c r="M180" s="171" t="s">
        <v>1</v>
      </c>
      <c r="N180" s="172" t="s">
        <v>37</v>
      </c>
      <c r="O180" s="144">
        <v>0</v>
      </c>
      <c r="P180" s="144">
        <f t="shared" si="9"/>
        <v>0</v>
      </c>
      <c r="Q180" s="144">
        <v>0</v>
      </c>
      <c r="R180" s="144">
        <f t="shared" si="10"/>
        <v>0</v>
      </c>
      <c r="S180" s="144">
        <v>0</v>
      </c>
      <c r="T180" s="145">
        <f t="shared" si="11"/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46" t="s">
        <v>144</v>
      </c>
      <c r="AT180" s="146" t="s">
        <v>216</v>
      </c>
      <c r="AU180" s="146" t="s">
        <v>114</v>
      </c>
      <c r="AY180" s="16" t="s">
        <v>106</v>
      </c>
      <c r="BE180" s="147">
        <f t="shared" si="12"/>
        <v>0</v>
      </c>
      <c r="BF180" s="147">
        <f t="shared" si="13"/>
        <v>0</v>
      </c>
      <c r="BG180" s="147">
        <f t="shared" si="14"/>
        <v>0</v>
      </c>
      <c r="BH180" s="147">
        <f t="shared" si="15"/>
        <v>0</v>
      </c>
      <c r="BI180" s="147">
        <f t="shared" si="16"/>
        <v>0</v>
      </c>
      <c r="BJ180" s="16" t="s">
        <v>114</v>
      </c>
      <c r="BK180" s="148">
        <f t="shared" si="17"/>
        <v>0</v>
      </c>
      <c r="BL180" s="16" t="s">
        <v>113</v>
      </c>
      <c r="BM180" s="146" t="s">
        <v>294</v>
      </c>
    </row>
    <row r="181" spans="1:65" s="2" customFormat="1" ht="14.45" customHeight="1" x14ac:dyDescent="0.2">
      <c r="A181" s="28"/>
      <c r="B181" s="135"/>
      <c r="C181" s="164" t="s">
        <v>295</v>
      </c>
      <c r="D181" s="164" t="s">
        <v>216</v>
      </c>
      <c r="E181" s="165" t="s">
        <v>296</v>
      </c>
      <c r="F181" s="166" t="s">
        <v>297</v>
      </c>
      <c r="G181" s="167" t="s">
        <v>164</v>
      </c>
      <c r="H181" s="168">
        <v>1</v>
      </c>
      <c r="I181" s="168"/>
      <c r="J181" s="168"/>
      <c r="K181" s="169"/>
      <c r="L181" s="170"/>
      <c r="M181" s="171" t="s">
        <v>1</v>
      </c>
      <c r="N181" s="172" t="s">
        <v>37</v>
      </c>
      <c r="O181" s="144">
        <v>0</v>
      </c>
      <c r="P181" s="144">
        <f t="shared" si="9"/>
        <v>0</v>
      </c>
      <c r="Q181" s="144">
        <v>0</v>
      </c>
      <c r="R181" s="144">
        <f t="shared" si="10"/>
        <v>0</v>
      </c>
      <c r="S181" s="144">
        <v>0</v>
      </c>
      <c r="T181" s="145">
        <f t="shared" si="11"/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46" t="s">
        <v>144</v>
      </c>
      <c r="AT181" s="146" t="s">
        <v>216</v>
      </c>
      <c r="AU181" s="146" t="s">
        <v>114</v>
      </c>
      <c r="AY181" s="16" t="s">
        <v>106</v>
      </c>
      <c r="BE181" s="147">
        <f t="shared" si="12"/>
        <v>0</v>
      </c>
      <c r="BF181" s="147">
        <f t="shared" si="13"/>
        <v>0</v>
      </c>
      <c r="BG181" s="147">
        <f t="shared" si="14"/>
        <v>0</v>
      </c>
      <c r="BH181" s="147">
        <f t="shared" si="15"/>
        <v>0</v>
      </c>
      <c r="BI181" s="147">
        <f t="shared" si="16"/>
        <v>0</v>
      </c>
      <c r="BJ181" s="16" t="s">
        <v>114</v>
      </c>
      <c r="BK181" s="148">
        <f t="shared" si="17"/>
        <v>0</v>
      </c>
      <c r="BL181" s="16" t="s">
        <v>113</v>
      </c>
      <c r="BM181" s="146" t="s">
        <v>298</v>
      </c>
    </row>
    <row r="182" spans="1:65" s="2" customFormat="1" ht="14.45" customHeight="1" x14ac:dyDescent="0.2">
      <c r="A182" s="28"/>
      <c r="B182" s="135"/>
      <c r="C182" s="164" t="s">
        <v>299</v>
      </c>
      <c r="D182" s="164" t="s">
        <v>216</v>
      </c>
      <c r="E182" s="165" t="s">
        <v>300</v>
      </c>
      <c r="F182" s="166" t="s">
        <v>301</v>
      </c>
      <c r="G182" s="167" t="s">
        <v>164</v>
      </c>
      <c r="H182" s="168">
        <v>1</v>
      </c>
      <c r="I182" s="168"/>
      <c r="J182" s="168"/>
      <c r="K182" s="169"/>
      <c r="L182" s="170"/>
      <c r="M182" s="171" t="s">
        <v>1</v>
      </c>
      <c r="N182" s="172" t="s">
        <v>37</v>
      </c>
      <c r="O182" s="144">
        <v>0</v>
      </c>
      <c r="P182" s="144">
        <f t="shared" si="9"/>
        <v>0</v>
      </c>
      <c r="Q182" s="144">
        <v>0</v>
      </c>
      <c r="R182" s="144">
        <f t="shared" si="10"/>
        <v>0</v>
      </c>
      <c r="S182" s="144">
        <v>0</v>
      </c>
      <c r="T182" s="145">
        <f t="shared" si="11"/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46" t="s">
        <v>144</v>
      </c>
      <c r="AT182" s="146" t="s">
        <v>216</v>
      </c>
      <c r="AU182" s="146" t="s">
        <v>114</v>
      </c>
      <c r="AY182" s="16" t="s">
        <v>106</v>
      </c>
      <c r="BE182" s="147">
        <f t="shared" si="12"/>
        <v>0</v>
      </c>
      <c r="BF182" s="147">
        <f t="shared" si="13"/>
        <v>0</v>
      </c>
      <c r="BG182" s="147">
        <f t="shared" si="14"/>
        <v>0</v>
      </c>
      <c r="BH182" s="147">
        <f t="shared" si="15"/>
        <v>0</v>
      </c>
      <c r="BI182" s="147">
        <f t="shared" si="16"/>
        <v>0</v>
      </c>
      <c r="BJ182" s="16" t="s">
        <v>114</v>
      </c>
      <c r="BK182" s="148">
        <f t="shared" si="17"/>
        <v>0</v>
      </c>
      <c r="BL182" s="16" t="s">
        <v>113</v>
      </c>
      <c r="BM182" s="146" t="s">
        <v>302</v>
      </c>
    </row>
    <row r="183" spans="1:65" s="2" customFormat="1" ht="14.45" customHeight="1" x14ac:dyDescent="0.2">
      <c r="A183" s="28"/>
      <c r="B183" s="135"/>
      <c r="C183" s="164" t="s">
        <v>303</v>
      </c>
      <c r="D183" s="164" t="s">
        <v>216</v>
      </c>
      <c r="E183" s="165" t="s">
        <v>304</v>
      </c>
      <c r="F183" s="166" t="s">
        <v>305</v>
      </c>
      <c r="G183" s="167" t="s">
        <v>164</v>
      </c>
      <c r="H183" s="168">
        <v>1</v>
      </c>
      <c r="I183" s="168"/>
      <c r="J183" s="168"/>
      <c r="K183" s="169"/>
      <c r="L183" s="170"/>
      <c r="M183" s="171" t="s">
        <v>1</v>
      </c>
      <c r="N183" s="172" t="s">
        <v>37</v>
      </c>
      <c r="O183" s="144">
        <v>0</v>
      </c>
      <c r="P183" s="144">
        <f t="shared" si="9"/>
        <v>0</v>
      </c>
      <c r="Q183" s="144">
        <v>0</v>
      </c>
      <c r="R183" s="144">
        <f t="shared" si="10"/>
        <v>0</v>
      </c>
      <c r="S183" s="144">
        <v>0</v>
      </c>
      <c r="T183" s="145">
        <f t="shared" si="11"/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46" t="s">
        <v>144</v>
      </c>
      <c r="AT183" s="146" t="s">
        <v>216</v>
      </c>
      <c r="AU183" s="146" t="s">
        <v>114</v>
      </c>
      <c r="AY183" s="16" t="s">
        <v>106</v>
      </c>
      <c r="BE183" s="147">
        <f t="shared" si="12"/>
        <v>0</v>
      </c>
      <c r="BF183" s="147">
        <f t="shared" si="13"/>
        <v>0</v>
      </c>
      <c r="BG183" s="147">
        <f t="shared" si="14"/>
        <v>0</v>
      </c>
      <c r="BH183" s="147">
        <f t="shared" si="15"/>
        <v>0</v>
      </c>
      <c r="BI183" s="147">
        <f t="shared" si="16"/>
        <v>0</v>
      </c>
      <c r="BJ183" s="16" t="s">
        <v>114</v>
      </c>
      <c r="BK183" s="148">
        <f t="shared" si="17"/>
        <v>0</v>
      </c>
      <c r="BL183" s="16" t="s">
        <v>113</v>
      </c>
      <c r="BM183" s="146" t="s">
        <v>306</v>
      </c>
    </row>
    <row r="184" spans="1:65" s="2" customFormat="1" ht="14.45" customHeight="1" x14ac:dyDescent="0.2">
      <c r="A184" s="28"/>
      <c r="B184" s="135"/>
      <c r="C184" s="164" t="s">
        <v>307</v>
      </c>
      <c r="D184" s="164" t="s">
        <v>216</v>
      </c>
      <c r="E184" s="165" t="s">
        <v>308</v>
      </c>
      <c r="F184" s="166" t="s">
        <v>309</v>
      </c>
      <c r="G184" s="167" t="s">
        <v>164</v>
      </c>
      <c r="H184" s="168">
        <v>1</v>
      </c>
      <c r="I184" s="168"/>
      <c r="J184" s="168"/>
      <c r="K184" s="169"/>
      <c r="L184" s="170"/>
      <c r="M184" s="171" t="s">
        <v>1</v>
      </c>
      <c r="N184" s="172" t="s">
        <v>37</v>
      </c>
      <c r="O184" s="144">
        <v>0</v>
      </c>
      <c r="P184" s="144">
        <f t="shared" si="9"/>
        <v>0</v>
      </c>
      <c r="Q184" s="144">
        <v>0</v>
      </c>
      <c r="R184" s="144">
        <f t="shared" si="10"/>
        <v>0</v>
      </c>
      <c r="S184" s="144">
        <v>0</v>
      </c>
      <c r="T184" s="145">
        <f t="shared" si="11"/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46" t="s">
        <v>144</v>
      </c>
      <c r="AT184" s="146" t="s">
        <v>216</v>
      </c>
      <c r="AU184" s="146" t="s">
        <v>114</v>
      </c>
      <c r="AY184" s="16" t="s">
        <v>106</v>
      </c>
      <c r="BE184" s="147">
        <f t="shared" si="12"/>
        <v>0</v>
      </c>
      <c r="BF184" s="147">
        <f t="shared" si="13"/>
        <v>0</v>
      </c>
      <c r="BG184" s="147">
        <f t="shared" si="14"/>
        <v>0</v>
      </c>
      <c r="BH184" s="147">
        <f t="shared" si="15"/>
        <v>0</v>
      </c>
      <c r="BI184" s="147">
        <f t="shared" si="16"/>
        <v>0</v>
      </c>
      <c r="BJ184" s="16" t="s">
        <v>114</v>
      </c>
      <c r="BK184" s="148">
        <f t="shared" si="17"/>
        <v>0</v>
      </c>
      <c r="BL184" s="16" t="s">
        <v>113</v>
      </c>
      <c r="BM184" s="146" t="s">
        <v>310</v>
      </c>
    </row>
    <row r="185" spans="1:65" s="2" customFormat="1" ht="24.2" customHeight="1" x14ac:dyDescent="0.2">
      <c r="A185" s="28"/>
      <c r="B185" s="135"/>
      <c r="C185" s="164" t="s">
        <v>311</v>
      </c>
      <c r="D185" s="164" t="s">
        <v>216</v>
      </c>
      <c r="E185" s="165" t="s">
        <v>312</v>
      </c>
      <c r="F185" s="166" t="s">
        <v>313</v>
      </c>
      <c r="G185" s="167" t="s">
        <v>112</v>
      </c>
      <c r="H185" s="168">
        <v>175</v>
      </c>
      <c r="I185" s="168"/>
      <c r="J185" s="168"/>
      <c r="K185" s="169"/>
      <c r="L185" s="170"/>
      <c r="M185" s="171" t="s">
        <v>1</v>
      </c>
      <c r="N185" s="172" t="s">
        <v>37</v>
      </c>
      <c r="O185" s="144">
        <v>0</v>
      </c>
      <c r="P185" s="144">
        <f t="shared" si="9"/>
        <v>0</v>
      </c>
      <c r="Q185" s="144">
        <v>0</v>
      </c>
      <c r="R185" s="144">
        <f t="shared" si="10"/>
        <v>0</v>
      </c>
      <c r="S185" s="144">
        <v>0</v>
      </c>
      <c r="T185" s="145">
        <f t="shared" si="11"/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46" t="s">
        <v>144</v>
      </c>
      <c r="AT185" s="146" t="s">
        <v>216</v>
      </c>
      <c r="AU185" s="146" t="s">
        <v>114</v>
      </c>
      <c r="AY185" s="16" t="s">
        <v>106</v>
      </c>
      <c r="BE185" s="147">
        <f t="shared" si="12"/>
        <v>0</v>
      </c>
      <c r="BF185" s="147">
        <f t="shared" si="13"/>
        <v>0</v>
      </c>
      <c r="BG185" s="147">
        <f t="shared" si="14"/>
        <v>0</v>
      </c>
      <c r="BH185" s="147">
        <f t="shared" si="15"/>
        <v>0</v>
      </c>
      <c r="BI185" s="147">
        <f t="shared" si="16"/>
        <v>0</v>
      </c>
      <c r="BJ185" s="16" t="s">
        <v>114</v>
      </c>
      <c r="BK185" s="148">
        <f t="shared" si="17"/>
        <v>0</v>
      </c>
      <c r="BL185" s="16" t="s">
        <v>113</v>
      </c>
      <c r="BM185" s="146" t="s">
        <v>314</v>
      </c>
    </row>
    <row r="186" spans="1:65" s="2" customFormat="1" ht="14.45" customHeight="1" x14ac:dyDescent="0.2">
      <c r="A186" s="28"/>
      <c r="B186" s="135"/>
      <c r="C186" s="164" t="s">
        <v>315</v>
      </c>
      <c r="D186" s="164" t="s">
        <v>216</v>
      </c>
      <c r="E186" s="165" t="s">
        <v>316</v>
      </c>
      <c r="F186" s="166" t="s">
        <v>317</v>
      </c>
      <c r="G186" s="167" t="s">
        <v>112</v>
      </c>
      <c r="H186" s="168">
        <v>550</v>
      </c>
      <c r="I186" s="168"/>
      <c r="J186" s="168"/>
      <c r="K186" s="169"/>
      <c r="L186" s="170"/>
      <c r="M186" s="171" t="s">
        <v>1</v>
      </c>
      <c r="N186" s="172" t="s">
        <v>37</v>
      </c>
      <c r="O186" s="144">
        <v>0</v>
      </c>
      <c r="P186" s="144">
        <f t="shared" si="9"/>
        <v>0</v>
      </c>
      <c r="Q186" s="144">
        <v>0</v>
      </c>
      <c r="R186" s="144">
        <f t="shared" si="10"/>
        <v>0</v>
      </c>
      <c r="S186" s="144">
        <v>0</v>
      </c>
      <c r="T186" s="145">
        <f t="shared" si="11"/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46" t="s">
        <v>144</v>
      </c>
      <c r="AT186" s="146" t="s">
        <v>216</v>
      </c>
      <c r="AU186" s="146" t="s">
        <v>114</v>
      </c>
      <c r="AY186" s="16" t="s">
        <v>106</v>
      </c>
      <c r="BE186" s="147">
        <f t="shared" si="12"/>
        <v>0</v>
      </c>
      <c r="BF186" s="147">
        <f t="shared" si="13"/>
        <v>0</v>
      </c>
      <c r="BG186" s="147">
        <f t="shared" si="14"/>
        <v>0</v>
      </c>
      <c r="BH186" s="147">
        <f t="shared" si="15"/>
        <v>0</v>
      </c>
      <c r="BI186" s="147">
        <f t="shared" si="16"/>
        <v>0</v>
      </c>
      <c r="BJ186" s="16" t="s">
        <v>114</v>
      </c>
      <c r="BK186" s="148">
        <f t="shared" si="17"/>
        <v>0</v>
      </c>
      <c r="BL186" s="16" t="s">
        <v>113</v>
      </c>
      <c r="BM186" s="146" t="s">
        <v>318</v>
      </c>
    </row>
    <row r="187" spans="1:65" s="2" customFormat="1" ht="14.45" customHeight="1" x14ac:dyDescent="0.2">
      <c r="A187" s="28"/>
      <c r="B187" s="135"/>
      <c r="C187" s="164" t="s">
        <v>319</v>
      </c>
      <c r="D187" s="164" t="s">
        <v>216</v>
      </c>
      <c r="E187" s="165" t="s">
        <v>320</v>
      </c>
      <c r="F187" s="166" t="s">
        <v>321</v>
      </c>
      <c r="G187" s="167" t="s">
        <v>112</v>
      </c>
      <c r="H187" s="168">
        <v>2260</v>
      </c>
      <c r="I187" s="168"/>
      <c r="J187" s="168"/>
      <c r="K187" s="169"/>
      <c r="L187" s="170"/>
      <c r="M187" s="171" t="s">
        <v>1</v>
      </c>
      <c r="N187" s="172" t="s">
        <v>37</v>
      </c>
      <c r="O187" s="144">
        <v>0</v>
      </c>
      <c r="P187" s="144">
        <f t="shared" si="9"/>
        <v>0</v>
      </c>
      <c r="Q187" s="144">
        <v>0</v>
      </c>
      <c r="R187" s="144">
        <f t="shared" si="10"/>
        <v>0</v>
      </c>
      <c r="S187" s="144">
        <v>0</v>
      </c>
      <c r="T187" s="145">
        <f t="shared" si="11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46" t="s">
        <v>144</v>
      </c>
      <c r="AT187" s="146" t="s">
        <v>216</v>
      </c>
      <c r="AU187" s="146" t="s">
        <v>114</v>
      </c>
      <c r="AY187" s="16" t="s">
        <v>106</v>
      </c>
      <c r="BE187" s="147">
        <f t="shared" si="12"/>
        <v>0</v>
      </c>
      <c r="BF187" s="147">
        <f t="shared" si="13"/>
        <v>0</v>
      </c>
      <c r="BG187" s="147">
        <f t="shared" si="14"/>
        <v>0</v>
      </c>
      <c r="BH187" s="147">
        <f t="shared" si="15"/>
        <v>0</v>
      </c>
      <c r="BI187" s="147">
        <f t="shared" si="16"/>
        <v>0</v>
      </c>
      <c r="BJ187" s="16" t="s">
        <v>114</v>
      </c>
      <c r="BK187" s="148">
        <f t="shared" si="17"/>
        <v>0</v>
      </c>
      <c r="BL187" s="16" t="s">
        <v>113</v>
      </c>
      <c r="BM187" s="146" t="s">
        <v>322</v>
      </c>
    </row>
    <row r="188" spans="1:65" s="2" customFormat="1" ht="14.45" customHeight="1" x14ac:dyDescent="0.2">
      <c r="A188" s="28"/>
      <c r="B188" s="135"/>
      <c r="C188" s="164" t="s">
        <v>323</v>
      </c>
      <c r="D188" s="164" t="s">
        <v>216</v>
      </c>
      <c r="E188" s="165" t="s">
        <v>324</v>
      </c>
      <c r="F188" s="166" t="s">
        <v>325</v>
      </c>
      <c r="G188" s="167" t="s">
        <v>112</v>
      </c>
      <c r="H188" s="168">
        <v>414</v>
      </c>
      <c r="I188" s="168"/>
      <c r="J188" s="168"/>
      <c r="K188" s="169"/>
      <c r="L188" s="170"/>
      <c r="M188" s="171" t="s">
        <v>1</v>
      </c>
      <c r="N188" s="172" t="s">
        <v>37</v>
      </c>
      <c r="O188" s="144">
        <v>0</v>
      </c>
      <c r="P188" s="144">
        <f t="shared" si="9"/>
        <v>0</v>
      </c>
      <c r="Q188" s="144">
        <v>0</v>
      </c>
      <c r="R188" s="144">
        <f t="shared" si="10"/>
        <v>0</v>
      </c>
      <c r="S188" s="144">
        <v>0</v>
      </c>
      <c r="T188" s="145">
        <f t="shared" si="11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46" t="s">
        <v>144</v>
      </c>
      <c r="AT188" s="146" t="s">
        <v>216</v>
      </c>
      <c r="AU188" s="146" t="s">
        <v>114</v>
      </c>
      <c r="AY188" s="16" t="s">
        <v>106</v>
      </c>
      <c r="BE188" s="147">
        <f t="shared" si="12"/>
        <v>0</v>
      </c>
      <c r="BF188" s="147">
        <f t="shared" si="13"/>
        <v>0</v>
      </c>
      <c r="BG188" s="147">
        <f t="shared" si="14"/>
        <v>0</v>
      </c>
      <c r="BH188" s="147">
        <f t="shared" si="15"/>
        <v>0</v>
      </c>
      <c r="BI188" s="147">
        <f t="shared" si="16"/>
        <v>0</v>
      </c>
      <c r="BJ188" s="16" t="s">
        <v>114</v>
      </c>
      <c r="BK188" s="148">
        <f t="shared" si="17"/>
        <v>0</v>
      </c>
      <c r="BL188" s="16" t="s">
        <v>113</v>
      </c>
      <c r="BM188" s="146" t="s">
        <v>326</v>
      </c>
    </row>
    <row r="189" spans="1:65" s="2" customFormat="1" ht="14.45" customHeight="1" x14ac:dyDescent="0.2">
      <c r="A189" s="28"/>
      <c r="B189" s="135"/>
      <c r="C189" s="164" t="s">
        <v>327</v>
      </c>
      <c r="D189" s="164" t="s">
        <v>216</v>
      </c>
      <c r="E189" s="165" t="s">
        <v>328</v>
      </c>
      <c r="F189" s="166" t="s">
        <v>329</v>
      </c>
      <c r="G189" s="167" t="s">
        <v>112</v>
      </c>
      <c r="H189" s="168">
        <v>300</v>
      </c>
      <c r="I189" s="168"/>
      <c r="J189" s="168"/>
      <c r="K189" s="169"/>
      <c r="L189" s="170"/>
      <c r="M189" s="171" t="s">
        <v>1</v>
      </c>
      <c r="N189" s="172" t="s">
        <v>37</v>
      </c>
      <c r="O189" s="144">
        <v>0</v>
      </c>
      <c r="P189" s="144">
        <f t="shared" si="9"/>
        <v>0</v>
      </c>
      <c r="Q189" s="144">
        <v>0</v>
      </c>
      <c r="R189" s="144">
        <f t="shared" si="10"/>
        <v>0</v>
      </c>
      <c r="S189" s="144">
        <v>0</v>
      </c>
      <c r="T189" s="145">
        <f t="shared" si="11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46" t="s">
        <v>144</v>
      </c>
      <c r="AT189" s="146" t="s">
        <v>216</v>
      </c>
      <c r="AU189" s="146" t="s">
        <v>114</v>
      </c>
      <c r="AY189" s="16" t="s">
        <v>106</v>
      </c>
      <c r="BE189" s="147">
        <f t="shared" si="12"/>
        <v>0</v>
      </c>
      <c r="BF189" s="147">
        <f t="shared" si="13"/>
        <v>0</v>
      </c>
      <c r="BG189" s="147">
        <f t="shared" si="14"/>
        <v>0</v>
      </c>
      <c r="BH189" s="147">
        <f t="shared" si="15"/>
        <v>0</v>
      </c>
      <c r="BI189" s="147">
        <f t="shared" si="16"/>
        <v>0</v>
      </c>
      <c r="BJ189" s="16" t="s">
        <v>114</v>
      </c>
      <c r="BK189" s="148">
        <f t="shared" si="17"/>
        <v>0</v>
      </c>
      <c r="BL189" s="16" t="s">
        <v>113</v>
      </c>
      <c r="BM189" s="146" t="s">
        <v>330</v>
      </c>
    </row>
    <row r="190" spans="1:65" s="2" customFormat="1" ht="24.2" customHeight="1" x14ac:dyDescent="0.2">
      <c r="A190" s="28"/>
      <c r="B190" s="135"/>
      <c r="C190" s="164" t="s">
        <v>331</v>
      </c>
      <c r="D190" s="164" t="s">
        <v>216</v>
      </c>
      <c r="E190" s="165" t="s">
        <v>332</v>
      </c>
      <c r="F190" s="166" t="s">
        <v>333</v>
      </c>
      <c r="G190" s="167" t="s">
        <v>164</v>
      </c>
      <c r="H190" s="168">
        <v>1</v>
      </c>
      <c r="I190" s="168"/>
      <c r="J190" s="168"/>
      <c r="K190" s="169"/>
      <c r="L190" s="170"/>
      <c r="M190" s="171" t="s">
        <v>1</v>
      </c>
      <c r="N190" s="172" t="s">
        <v>37</v>
      </c>
      <c r="O190" s="144">
        <v>0</v>
      </c>
      <c r="P190" s="144">
        <f t="shared" si="9"/>
        <v>0</v>
      </c>
      <c r="Q190" s="144">
        <v>0</v>
      </c>
      <c r="R190" s="144">
        <f t="shared" si="10"/>
        <v>0</v>
      </c>
      <c r="S190" s="144">
        <v>0</v>
      </c>
      <c r="T190" s="145">
        <f t="shared" si="11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46" t="s">
        <v>144</v>
      </c>
      <c r="AT190" s="146" t="s">
        <v>216</v>
      </c>
      <c r="AU190" s="146" t="s">
        <v>114</v>
      </c>
      <c r="AY190" s="16" t="s">
        <v>106</v>
      </c>
      <c r="BE190" s="147">
        <f t="shared" si="12"/>
        <v>0</v>
      </c>
      <c r="BF190" s="147">
        <f t="shared" si="13"/>
        <v>0</v>
      </c>
      <c r="BG190" s="147">
        <f t="shared" si="14"/>
        <v>0</v>
      </c>
      <c r="BH190" s="147">
        <f t="shared" si="15"/>
        <v>0</v>
      </c>
      <c r="BI190" s="147">
        <f t="shared" si="16"/>
        <v>0</v>
      </c>
      <c r="BJ190" s="16" t="s">
        <v>114</v>
      </c>
      <c r="BK190" s="148">
        <f t="shared" si="17"/>
        <v>0</v>
      </c>
      <c r="BL190" s="16" t="s">
        <v>113</v>
      </c>
      <c r="BM190" s="146" t="s">
        <v>334</v>
      </c>
    </row>
    <row r="191" spans="1:65" s="2" customFormat="1" ht="24.2" customHeight="1" x14ac:dyDescent="0.2">
      <c r="A191" s="28"/>
      <c r="B191" s="135"/>
      <c r="C191" s="164" t="s">
        <v>335</v>
      </c>
      <c r="D191" s="164" t="s">
        <v>216</v>
      </c>
      <c r="E191" s="165" t="s">
        <v>336</v>
      </c>
      <c r="F191" s="166" t="s">
        <v>337</v>
      </c>
      <c r="G191" s="167" t="s">
        <v>164</v>
      </c>
      <c r="H191" s="168">
        <v>1</v>
      </c>
      <c r="I191" s="168"/>
      <c r="J191" s="168"/>
      <c r="K191" s="169"/>
      <c r="L191" s="170"/>
      <c r="M191" s="171" t="s">
        <v>1</v>
      </c>
      <c r="N191" s="172" t="s">
        <v>37</v>
      </c>
      <c r="O191" s="144">
        <v>0</v>
      </c>
      <c r="P191" s="144">
        <f t="shared" si="9"/>
        <v>0</v>
      </c>
      <c r="Q191" s="144">
        <v>0</v>
      </c>
      <c r="R191" s="144">
        <f t="shared" si="10"/>
        <v>0</v>
      </c>
      <c r="S191" s="144">
        <v>0</v>
      </c>
      <c r="T191" s="145">
        <f t="shared" si="11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46" t="s">
        <v>144</v>
      </c>
      <c r="AT191" s="146" t="s">
        <v>216</v>
      </c>
      <c r="AU191" s="146" t="s">
        <v>114</v>
      </c>
      <c r="AY191" s="16" t="s">
        <v>106</v>
      </c>
      <c r="BE191" s="147">
        <f t="shared" si="12"/>
        <v>0</v>
      </c>
      <c r="BF191" s="147">
        <f t="shared" si="13"/>
        <v>0</v>
      </c>
      <c r="BG191" s="147">
        <f t="shared" si="14"/>
        <v>0</v>
      </c>
      <c r="BH191" s="147">
        <f t="shared" si="15"/>
        <v>0</v>
      </c>
      <c r="BI191" s="147">
        <f t="shared" si="16"/>
        <v>0</v>
      </c>
      <c r="BJ191" s="16" t="s">
        <v>114</v>
      </c>
      <c r="BK191" s="148">
        <f t="shared" si="17"/>
        <v>0</v>
      </c>
      <c r="BL191" s="16" t="s">
        <v>113</v>
      </c>
      <c r="BM191" s="146" t="s">
        <v>338</v>
      </c>
    </row>
    <row r="192" spans="1:65" s="2" customFormat="1" ht="37.9" customHeight="1" x14ac:dyDescent="0.2">
      <c r="A192" s="28"/>
      <c r="B192" s="135"/>
      <c r="C192" s="164" t="s">
        <v>339</v>
      </c>
      <c r="D192" s="164" t="s">
        <v>216</v>
      </c>
      <c r="E192" s="165" t="s">
        <v>340</v>
      </c>
      <c r="F192" s="166" t="s">
        <v>341</v>
      </c>
      <c r="G192" s="167" t="s">
        <v>164</v>
      </c>
      <c r="H192" s="168">
        <v>1</v>
      </c>
      <c r="I192" s="168"/>
      <c r="J192" s="168"/>
      <c r="K192" s="169"/>
      <c r="L192" s="170"/>
      <c r="M192" s="171" t="s">
        <v>1</v>
      </c>
      <c r="N192" s="172" t="s">
        <v>37</v>
      </c>
      <c r="O192" s="144">
        <v>0</v>
      </c>
      <c r="P192" s="144">
        <f t="shared" si="9"/>
        <v>0</v>
      </c>
      <c r="Q192" s="144">
        <v>0</v>
      </c>
      <c r="R192" s="144">
        <f t="shared" si="10"/>
        <v>0</v>
      </c>
      <c r="S192" s="144">
        <v>0</v>
      </c>
      <c r="T192" s="145">
        <f t="shared" si="11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46" t="s">
        <v>144</v>
      </c>
      <c r="AT192" s="146" t="s">
        <v>216</v>
      </c>
      <c r="AU192" s="146" t="s">
        <v>114</v>
      </c>
      <c r="AY192" s="16" t="s">
        <v>106</v>
      </c>
      <c r="BE192" s="147">
        <f t="shared" si="12"/>
        <v>0</v>
      </c>
      <c r="BF192" s="147">
        <f t="shared" si="13"/>
        <v>0</v>
      </c>
      <c r="BG192" s="147">
        <f t="shared" si="14"/>
        <v>0</v>
      </c>
      <c r="BH192" s="147">
        <f t="shared" si="15"/>
        <v>0</v>
      </c>
      <c r="BI192" s="147">
        <f t="shared" si="16"/>
        <v>0</v>
      </c>
      <c r="BJ192" s="16" t="s">
        <v>114</v>
      </c>
      <c r="BK192" s="148">
        <f t="shared" si="17"/>
        <v>0</v>
      </c>
      <c r="BL192" s="16" t="s">
        <v>113</v>
      </c>
      <c r="BM192" s="146" t="s">
        <v>342</v>
      </c>
    </row>
    <row r="193" spans="1:65" s="2" customFormat="1" ht="24.2" customHeight="1" x14ac:dyDescent="0.2">
      <c r="A193" s="28"/>
      <c r="B193" s="135"/>
      <c r="C193" s="164" t="s">
        <v>343</v>
      </c>
      <c r="D193" s="164" t="s">
        <v>216</v>
      </c>
      <c r="E193" s="165" t="s">
        <v>344</v>
      </c>
      <c r="F193" s="166" t="s">
        <v>345</v>
      </c>
      <c r="G193" s="167" t="s">
        <v>112</v>
      </c>
      <c r="H193" s="168">
        <v>695</v>
      </c>
      <c r="I193" s="168"/>
      <c r="J193" s="168"/>
      <c r="K193" s="169"/>
      <c r="L193" s="170"/>
      <c r="M193" s="171" t="s">
        <v>1</v>
      </c>
      <c r="N193" s="172" t="s">
        <v>37</v>
      </c>
      <c r="O193" s="144">
        <v>0</v>
      </c>
      <c r="P193" s="144">
        <f t="shared" ref="P193:P224" si="18">O193*H193</f>
        <v>0</v>
      </c>
      <c r="Q193" s="144">
        <v>0</v>
      </c>
      <c r="R193" s="144">
        <f t="shared" ref="R193:R224" si="19">Q193*H193</f>
        <v>0</v>
      </c>
      <c r="S193" s="144">
        <v>0</v>
      </c>
      <c r="T193" s="145">
        <f t="shared" ref="T193:T224" si="20"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46" t="s">
        <v>144</v>
      </c>
      <c r="AT193" s="146" t="s">
        <v>216</v>
      </c>
      <c r="AU193" s="146" t="s">
        <v>114</v>
      </c>
      <c r="AY193" s="16" t="s">
        <v>106</v>
      </c>
      <c r="BE193" s="147">
        <f t="shared" ref="BE193:BE224" si="21">IF(N193="základná",J193,0)</f>
        <v>0</v>
      </c>
      <c r="BF193" s="147">
        <f t="shared" ref="BF193:BF224" si="22">IF(N193="znížená",J193,0)</f>
        <v>0</v>
      </c>
      <c r="BG193" s="147">
        <f t="shared" ref="BG193:BG224" si="23">IF(N193="zákl. prenesená",J193,0)</f>
        <v>0</v>
      </c>
      <c r="BH193" s="147">
        <f t="shared" ref="BH193:BH224" si="24">IF(N193="zníž. prenesená",J193,0)</f>
        <v>0</v>
      </c>
      <c r="BI193" s="147">
        <f t="shared" ref="BI193:BI224" si="25">IF(N193="nulová",J193,0)</f>
        <v>0</v>
      </c>
      <c r="BJ193" s="16" t="s">
        <v>114</v>
      </c>
      <c r="BK193" s="148">
        <f t="shared" ref="BK193:BK224" si="26">ROUND(I193*H193,3)</f>
        <v>0</v>
      </c>
      <c r="BL193" s="16" t="s">
        <v>113</v>
      </c>
      <c r="BM193" s="146" t="s">
        <v>346</v>
      </c>
    </row>
    <row r="194" spans="1:65" s="2" customFormat="1" ht="24.2" customHeight="1" x14ac:dyDescent="0.2">
      <c r="A194" s="28"/>
      <c r="B194" s="135"/>
      <c r="C194" s="164" t="s">
        <v>347</v>
      </c>
      <c r="D194" s="164" t="s">
        <v>216</v>
      </c>
      <c r="E194" s="165" t="s">
        <v>348</v>
      </c>
      <c r="F194" s="166" t="s">
        <v>349</v>
      </c>
      <c r="G194" s="167" t="s">
        <v>112</v>
      </c>
      <c r="H194" s="168">
        <v>285</v>
      </c>
      <c r="I194" s="168"/>
      <c r="J194" s="168"/>
      <c r="K194" s="169"/>
      <c r="L194" s="170"/>
      <c r="M194" s="171" t="s">
        <v>1</v>
      </c>
      <c r="N194" s="172" t="s">
        <v>37</v>
      </c>
      <c r="O194" s="144">
        <v>0</v>
      </c>
      <c r="P194" s="144">
        <f t="shared" si="18"/>
        <v>0</v>
      </c>
      <c r="Q194" s="144">
        <v>0</v>
      </c>
      <c r="R194" s="144">
        <f t="shared" si="19"/>
        <v>0</v>
      </c>
      <c r="S194" s="144">
        <v>0</v>
      </c>
      <c r="T194" s="145">
        <f t="shared" si="20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46" t="s">
        <v>144</v>
      </c>
      <c r="AT194" s="146" t="s">
        <v>216</v>
      </c>
      <c r="AU194" s="146" t="s">
        <v>114</v>
      </c>
      <c r="AY194" s="16" t="s">
        <v>106</v>
      </c>
      <c r="BE194" s="147">
        <f t="shared" si="21"/>
        <v>0</v>
      </c>
      <c r="BF194" s="147">
        <f t="shared" si="22"/>
        <v>0</v>
      </c>
      <c r="BG194" s="147">
        <f t="shared" si="23"/>
        <v>0</v>
      </c>
      <c r="BH194" s="147">
        <f t="shared" si="24"/>
        <v>0</v>
      </c>
      <c r="BI194" s="147">
        <f t="shared" si="25"/>
        <v>0</v>
      </c>
      <c r="BJ194" s="16" t="s">
        <v>114</v>
      </c>
      <c r="BK194" s="148">
        <f t="shared" si="26"/>
        <v>0</v>
      </c>
      <c r="BL194" s="16" t="s">
        <v>113</v>
      </c>
      <c r="BM194" s="146" t="s">
        <v>350</v>
      </c>
    </row>
    <row r="195" spans="1:65" s="2" customFormat="1" ht="24.2" customHeight="1" x14ac:dyDescent="0.2">
      <c r="A195" s="28"/>
      <c r="B195" s="135"/>
      <c r="C195" s="164" t="s">
        <v>351</v>
      </c>
      <c r="D195" s="164" t="s">
        <v>216</v>
      </c>
      <c r="E195" s="165" t="s">
        <v>352</v>
      </c>
      <c r="F195" s="166" t="s">
        <v>353</v>
      </c>
      <c r="G195" s="167" t="s">
        <v>112</v>
      </c>
      <c r="H195" s="168">
        <v>980</v>
      </c>
      <c r="I195" s="168"/>
      <c r="J195" s="168"/>
      <c r="K195" s="169"/>
      <c r="L195" s="170"/>
      <c r="M195" s="171" t="s">
        <v>1</v>
      </c>
      <c r="N195" s="172" t="s">
        <v>37</v>
      </c>
      <c r="O195" s="144">
        <v>0</v>
      </c>
      <c r="P195" s="144">
        <f t="shared" si="18"/>
        <v>0</v>
      </c>
      <c r="Q195" s="144">
        <v>0</v>
      </c>
      <c r="R195" s="144">
        <f t="shared" si="19"/>
        <v>0</v>
      </c>
      <c r="S195" s="144">
        <v>0</v>
      </c>
      <c r="T195" s="145">
        <f t="shared" si="20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46" t="s">
        <v>144</v>
      </c>
      <c r="AT195" s="146" t="s">
        <v>216</v>
      </c>
      <c r="AU195" s="146" t="s">
        <v>114</v>
      </c>
      <c r="AY195" s="16" t="s">
        <v>106</v>
      </c>
      <c r="BE195" s="147">
        <f t="shared" si="21"/>
        <v>0</v>
      </c>
      <c r="BF195" s="147">
        <f t="shared" si="22"/>
        <v>0</v>
      </c>
      <c r="BG195" s="147">
        <f t="shared" si="23"/>
        <v>0</v>
      </c>
      <c r="BH195" s="147">
        <f t="shared" si="24"/>
        <v>0</v>
      </c>
      <c r="BI195" s="147">
        <f t="shared" si="25"/>
        <v>0</v>
      </c>
      <c r="BJ195" s="16" t="s">
        <v>114</v>
      </c>
      <c r="BK195" s="148">
        <f t="shared" si="26"/>
        <v>0</v>
      </c>
      <c r="BL195" s="16" t="s">
        <v>113</v>
      </c>
      <c r="BM195" s="146" t="s">
        <v>354</v>
      </c>
    </row>
    <row r="196" spans="1:65" s="2" customFormat="1" ht="14.45" customHeight="1" x14ac:dyDescent="0.2">
      <c r="A196" s="28"/>
      <c r="B196" s="135"/>
      <c r="C196" s="164" t="s">
        <v>355</v>
      </c>
      <c r="D196" s="164" t="s">
        <v>216</v>
      </c>
      <c r="E196" s="165" t="s">
        <v>356</v>
      </c>
      <c r="F196" s="166" t="s">
        <v>357</v>
      </c>
      <c r="G196" s="167" t="s">
        <v>164</v>
      </c>
      <c r="H196" s="168">
        <v>20</v>
      </c>
      <c r="I196" s="168"/>
      <c r="J196" s="168"/>
      <c r="K196" s="169"/>
      <c r="L196" s="170"/>
      <c r="M196" s="171" t="s">
        <v>1</v>
      </c>
      <c r="N196" s="172" t="s">
        <v>37</v>
      </c>
      <c r="O196" s="144">
        <v>0</v>
      </c>
      <c r="P196" s="144">
        <f t="shared" si="18"/>
        <v>0</v>
      </c>
      <c r="Q196" s="144">
        <v>0</v>
      </c>
      <c r="R196" s="144">
        <f t="shared" si="19"/>
        <v>0</v>
      </c>
      <c r="S196" s="144">
        <v>0</v>
      </c>
      <c r="T196" s="145">
        <f t="shared" si="20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46" t="s">
        <v>144</v>
      </c>
      <c r="AT196" s="146" t="s">
        <v>216</v>
      </c>
      <c r="AU196" s="146" t="s">
        <v>114</v>
      </c>
      <c r="AY196" s="16" t="s">
        <v>106</v>
      </c>
      <c r="BE196" s="147">
        <f t="shared" si="21"/>
        <v>0</v>
      </c>
      <c r="BF196" s="147">
        <f t="shared" si="22"/>
        <v>0</v>
      </c>
      <c r="BG196" s="147">
        <f t="shared" si="23"/>
        <v>0</v>
      </c>
      <c r="BH196" s="147">
        <f t="shared" si="24"/>
        <v>0</v>
      </c>
      <c r="BI196" s="147">
        <f t="shared" si="25"/>
        <v>0</v>
      </c>
      <c r="BJ196" s="16" t="s">
        <v>114</v>
      </c>
      <c r="BK196" s="148">
        <f t="shared" si="26"/>
        <v>0</v>
      </c>
      <c r="BL196" s="16" t="s">
        <v>113</v>
      </c>
      <c r="BM196" s="146" t="s">
        <v>358</v>
      </c>
    </row>
    <row r="197" spans="1:65" s="2" customFormat="1" ht="14.45" customHeight="1" x14ac:dyDescent="0.2">
      <c r="A197" s="28"/>
      <c r="B197" s="135"/>
      <c r="C197" s="164" t="s">
        <v>359</v>
      </c>
      <c r="D197" s="164" t="s">
        <v>216</v>
      </c>
      <c r="E197" s="165" t="s">
        <v>360</v>
      </c>
      <c r="F197" s="166" t="s">
        <v>361</v>
      </c>
      <c r="G197" s="167" t="s">
        <v>164</v>
      </c>
      <c r="H197" s="168">
        <v>5</v>
      </c>
      <c r="I197" s="168"/>
      <c r="J197" s="168"/>
      <c r="K197" s="169"/>
      <c r="L197" s="170"/>
      <c r="M197" s="171" t="s">
        <v>1</v>
      </c>
      <c r="N197" s="172" t="s">
        <v>37</v>
      </c>
      <c r="O197" s="144">
        <v>0</v>
      </c>
      <c r="P197" s="144">
        <f t="shared" si="18"/>
        <v>0</v>
      </c>
      <c r="Q197" s="144">
        <v>0</v>
      </c>
      <c r="R197" s="144">
        <f t="shared" si="19"/>
        <v>0</v>
      </c>
      <c r="S197" s="144">
        <v>0</v>
      </c>
      <c r="T197" s="145">
        <f t="shared" si="20"/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46" t="s">
        <v>144</v>
      </c>
      <c r="AT197" s="146" t="s">
        <v>216</v>
      </c>
      <c r="AU197" s="146" t="s">
        <v>114</v>
      </c>
      <c r="AY197" s="16" t="s">
        <v>106</v>
      </c>
      <c r="BE197" s="147">
        <f t="shared" si="21"/>
        <v>0</v>
      </c>
      <c r="BF197" s="147">
        <f t="shared" si="22"/>
        <v>0</v>
      </c>
      <c r="BG197" s="147">
        <f t="shared" si="23"/>
        <v>0</v>
      </c>
      <c r="BH197" s="147">
        <f t="shared" si="24"/>
        <v>0</v>
      </c>
      <c r="BI197" s="147">
        <f t="shared" si="25"/>
        <v>0</v>
      </c>
      <c r="BJ197" s="16" t="s">
        <v>114</v>
      </c>
      <c r="BK197" s="148">
        <f t="shared" si="26"/>
        <v>0</v>
      </c>
      <c r="BL197" s="16" t="s">
        <v>113</v>
      </c>
      <c r="BM197" s="146" t="s">
        <v>362</v>
      </c>
    </row>
    <row r="198" spans="1:65" s="2" customFormat="1" ht="24.2" customHeight="1" x14ac:dyDescent="0.2">
      <c r="A198" s="28"/>
      <c r="B198" s="135"/>
      <c r="C198" s="164" t="s">
        <v>363</v>
      </c>
      <c r="D198" s="164" t="s">
        <v>216</v>
      </c>
      <c r="E198" s="165" t="s">
        <v>364</v>
      </c>
      <c r="F198" s="166" t="s">
        <v>365</v>
      </c>
      <c r="G198" s="167" t="s">
        <v>164</v>
      </c>
      <c r="H198" s="168">
        <v>16</v>
      </c>
      <c r="I198" s="168"/>
      <c r="J198" s="168"/>
      <c r="K198" s="169"/>
      <c r="L198" s="170"/>
      <c r="M198" s="171" t="s">
        <v>1</v>
      </c>
      <c r="N198" s="172" t="s">
        <v>37</v>
      </c>
      <c r="O198" s="144">
        <v>0</v>
      </c>
      <c r="P198" s="144">
        <f t="shared" si="18"/>
        <v>0</v>
      </c>
      <c r="Q198" s="144">
        <v>0</v>
      </c>
      <c r="R198" s="144">
        <f t="shared" si="19"/>
        <v>0</v>
      </c>
      <c r="S198" s="144">
        <v>0</v>
      </c>
      <c r="T198" s="145">
        <f t="shared" si="20"/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46" t="s">
        <v>144</v>
      </c>
      <c r="AT198" s="146" t="s">
        <v>216</v>
      </c>
      <c r="AU198" s="146" t="s">
        <v>114</v>
      </c>
      <c r="AY198" s="16" t="s">
        <v>106</v>
      </c>
      <c r="BE198" s="147">
        <f t="shared" si="21"/>
        <v>0</v>
      </c>
      <c r="BF198" s="147">
        <f t="shared" si="22"/>
        <v>0</v>
      </c>
      <c r="BG198" s="147">
        <f t="shared" si="23"/>
        <v>0</v>
      </c>
      <c r="BH198" s="147">
        <f t="shared" si="24"/>
        <v>0</v>
      </c>
      <c r="BI198" s="147">
        <f t="shared" si="25"/>
        <v>0</v>
      </c>
      <c r="BJ198" s="16" t="s">
        <v>114</v>
      </c>
      <c r="BK198" s="148">
        <f t="shared" si="26"/>
        <v>0</v>
      </c>
      <c r="BL198" s="16" t="s">
        <v>113</v>
      </c>
      <c r="BM198" s="146" t="s">
        <v>366</v>
      </c>
    </row>
    <row r="199" spans="1:65" s="2" customFormat="1" ht="24.2" customHeight="1" x14ac:dyDescent="0.2">
      <c r="A199" s="28"/>
      <c r="B199" s="135"/>
      <c r="C199" s="164" t="s">
        <v>367</v>
      </c>
      <c r="D199" s="164" t="s">
        <v>216</v>
      </c>
      <c r="E199" s="165" t="s">
        <v>368</v>
      </c>
      <c r="F199" s="166" t="s">
        <v>369</v>
      </c>
      <c r="G199" s="167" t="s">
        <v>164</v>
      </c>
      <c r="H199" s="168">
        <v>6</v>
      </c>
      <c r="I199" s="168"/>
      <c r="J199" s="168"/>
      <c r="K199" s="169"/>
      <c r="L199" s="170"/>
      <c r="M199" s="171" t="s">
        <v>1</v>
      </c>
      <c r="N199" s="172" t="s">
        <v>37</v>
      </c>
      <c r="O199" s="144">
        <v>0</v>
      </c>
      <c r="P199" s="144">
        <f t="shared" si="18"/>
        <v>0</v>
      </c>
      <c r="Q199" s="144">
        <v>0</v>
      </c>
      <c r="R199" s="144">
        <f t="shared" si="19"/>
        <v>0</v>
      </c>
      <c r="S199" s="144">
        <v>0</v>
      </c>
      <c r="T199" s="145">
        <f t="shared" si="20"/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46" t="s">
        <v>144</v>
      </c>
      <c r="AT199" s="146" t="s">
        <v>216</v>
      </c>
      <c r="AU199" s="146" t="s">
        <v>114</v>
      </c>
      <c r="AY199" s="16" t="s">
        <v>106</v>
      </c>
      <c r="BE199" s="147">
        <f t="shared" si="21"/>
        <v>0</v>
      </c>
      <c r="BF199" s="147">
        <f t="shared" si="22"/>
        <v>0</v>
      </c>
      <c r="BG199" s="147">
        <f t="shared" si="23"/>
        <v>0</v>
      </c>
      <c r="BH199" s="147">
        <f t="shared" si="24"/>
        <v>0</v>
      </c>
      <c r="BI199" s="147">
        <f t="shared" si="25"/>
        <v>0</v>
      </c>
      <c r="BJ199" s="16" t="s">
        <v>114</v>
      </c>
      <c r="BK199" s="148">
        <f t="shared" si="26"/>
        <v>0</v>
      </c>
      <c r="BL199" s="16" t="s">
        <v>113</v>
      </c>
      <c r="BM199" s="146" t="s">
        <v>370</v>
      </c>
    </row>
    <row r="200" spans="1:65" s="2" customFormat="1" ht="24.2" customHeight="1" x14ac:dyDescent="0.2">
      <c r="A200" s="28"/>
      <c r="B200" s="135"/>
      <c r="C200" s="164" t="s">
        <v>371</v>
      </c>
      <c r="D200" s="164" t="s">
        <v>216</v>
      </c>
      <c r="E200" s="165" t="s">
        <v>372</v>
      </c>
      <c r="F200" s="166" t="s">
        <v>373</v>
      </c>
      <c r="G200" s="167" t="s">
        <v>164</v>
      </c>
      <c r="H200" s="168">
        <v>14</v>
      </c>
      <c r="I200" s="168"/>
      <c r="J200" s="168"/>
      <c r="K200" s="169"/>
      <c r="L200" s="170"/>
      <c r="M200" s="171" t="s">
        <v>1</v>
      </c>
      <c r="N200" s="172" t="s">
        <v>37</v>
      </c>
      <c r="O200" s="144">
        <v>0</v>
      </c>
      <c r="P200" s="144">
        <f t="shared" si="18"/>
        <v>0</v>
      </c>
      <c r="Q200" s="144">
        <v>0</v>
      </c>
      <c r="R200" s="144">
        <f t="shared" si="19"/>
        <v>0</v>
      </c>
      <c r="S200" s="144">
        <v>0</v>
      </c>
      <c r="T200" s="145">
        <f t="shared" si="20"/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46" t="s">
        <v>144</v>
      </c>
      <c r="AT200" s="146" t="s">
        <v>216</v>
      </c>
      <c r="AU200" s="146" t="s">
        <v>114</v>
      </c>
      <c r="AY200" s="16" t="s">
        <v>106</v>
      </c>
      <c r="BE200" s="147">
        <f t="shared" si="21"/>
        <v>0</v>
      </c>
      <c r="BF200" s="147">
        <f t="shared" si="22"/>
        <v>0</v>
      </c>
      <c r="BG200" s="147">
        <f t="shared" si="23"/>
        <v>0</v>
      </c>
      <c r="BH200" s="147">
        <f t="shared" si="24"/>
        <v>0</v>
      </c>
      <c r="BI200" s="147">
        <f t="shared" si="25"/>
        <v>0</v>
      </c>
      <c r="BJ200" s="16" t="s">
        <v>114</v>
      </c>
      <c r="BK200" s="148">
        <f t="shared" si="26"/>
        <v>0</v>
      </c>
      <c r="BL200" s="16" t="s">
        <v>113</v>
      </c>
      <c r="BM200" s="146" t="s">
        <v>374</v>
      </c>
    </row>
    <row r="201" spans="1:65" s="2" customFormat="1" ht="24.2" customHeight="1" x14ac:dyDescent="0.2">
      <c r="A201" s="28"/>
      <c r="B201" s="135"/>
      <c r="C201" s="164" t="s">
        <v>375</v>
      </c>
      <c r="D201" s="164" t="s">
        <v>216</v>
      </c>
      <c r="E201" s="165" t="s">
        <v>376</v>
      </c>
      <c r="F201" s="166" t="s">
        <v>377</v>
      </c>
      <c r="G201" s="167" t="s">
        <v>164</v>
      </c>
      <c r="H201" s="168">
        <v>2</v>
      </c>
      <c r="I201" s="168"/>
      <c r="J201" s="168"/>
      <c r="K201" s="169"/>
      <c r="L201" s="170"/>
      <c r="M201" s="171" t="s">
        <v>1</v>
      </c>
      <c r="N201" s="172" t="s">
        <v>37</v>
      </c>
      <c r="O201" s="144">
        <v>0</v>
      </c>
      <c r="P201" s="144">
        <f t="shared" si="18"/>
        <v>0</v>
      </c>
      <c r="Q201" s="144">
        <v>0</v>
      </c>
      <c r="R201" s="144">
        <f t="shared" si="19"/>
        <v>0</v>
      </c>
      <c r="S201" s="144">
        <v>0</v>
      </c>
      <c r="T201" s="145">
        <f t="shared" si="20"/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46" t="s">
        <v>144</v>
      </c>
      <c r="AT201" s="146" t="s">
        <v>216</v>
      </c>
      <c r="AU201" s="146" t="s">
        <v>114</v>
      </c>
      <c r="AY201" s="16" t="s">
        <v>106</v>
      </c>
      <c r="BE201" s="147">
        <f t="shared" si="21"/>
        <v>0</v>
      </c>
      <c r="BF201" s="147">
        <f t="shared" si="22"/>
        <v>0</v>
      </c>
      <c r="BG201" s="147">
        <f t="shared" si="23"/>
        <v>0</v>
      </c>
      <c r="BH201" s="147">
        <f t="shared" si="24"/>
        <v>0</v>
      </c>
      <c r="BI201" s="147">
        <f t="shared" si="25"/>
        <v>0</v>
      </c>
      <c r="BJ201" s="16" t="s">
        <v>114</v>
      </c>
      <c r="BK201" s="148">
        <f t="shared" si="26"/>
        <v>0</v>
      </c>
      <c r="BL201" s="16" t="s">
        <v>113</v>
      </c>
      <c r="BM201" s="146" t="s">
        <v>378</v>
      </c>
    </row>
    <row r="202" spans="1:65" s="2" customFormat="1" ht="24.2" customHeight="1" x14ac:dyDescent="0.2">
      <c r="A202" s="28"/>
      <c r="B202" s="135"/>
      <c r="C202" s="164" t="s">
        <v>379</v>
      </c>
      <c r="D202" s="164" t="s">
        <v>216</v>
      </c>
      <c r="E202" s="165" t="s">
        <v>380</v>
      </c>
      <c r="F202" s="166" t="s">
        <v>381</v>
      </c>
      <c r="G202" s="167" t="s">
        <v>164</v>
      </c>
      <c r="H202" s="168">
        <v>5</v>
      </c>
      <c r="I202" s="168"/>
      <c r="J202" s="168"/>
      <c r="K202" s="169"/>
      <c r="L202" s="170"/>
      <c r="M202" s="171" t="s">
        <v>1</v>
      </c>
      <c r="N202" s="172" t="s">
        <v>37</v>
      </c>
      <c r="O202" s="144">
        <v>0</v>
      </c>
      <c r="P202" s="144">
        <f t="shared" si="18"/>
        <v>0</v>
      </c>
      <c r="Q202" s="144">
        <v>0</v>
      </c>
      <c r="R202" s="144">
        <f t="shared" si="19"/>
        <v>0</v>
      </c>
      <c r="S202" s="144">
        <v>0</v>
      </c>
      <c r="T202" s="145">
        <f t="shared" si="20"/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46" t="s">
        <v>144</v>
      </c>
      <c r="AT202" s="146" t="s">
        <v>216</v>
      </c>
      <c r="AU202" s="146" t="s">
        <v>114</v>
      </c>
      <c r="AY202" s="16" t="s">
        <v>106</v>
      </c>
      <c r="BE202" s="147">
        <f t="shared" si="21"/>
        <v>0</v>
      </c>
      <c r="BF202" s="147">
        <f t="shared" si="22"/>
        <v>0</v>
      </c>
      <c r="BG202" s="147">
        <f t="shared" si="23"/>
        <v>0</v>
      </c>
      <c r="BH202" s="147">
        <f t="shared" si="24"/>
        <v>0</v>
      </c>
      <c r="BI202" s="147">
        <f t="shared" si="25"/>
        <v>0</v>
      </c>
      <c r="BJ202" s="16" t="s">
        <v>114</v>
      </c>
      <c r="BK202" s="148">
        <f t="shared" si="26"/>
        <v>0</v>
      </c>
      <c r="BL202" s="16" t="s">
        <v>113</v>
      </c>
      <c r="BM202" s="146" t="s">
        <v>382</v>
      </c>
    </row>
    <row r="203" spans="1:65" s="2" customFormat="1" ht="24.2" customHeight="1" x14ac:dyDescent="0.2">
      <c r="A203" s="28"/>
      <c r="B203" s="135"/>
      <c r="C203" s="164" t="s">
        <v>383</v>
      </c>
      <c r="D203" s="164" t="s">
        <v>216</v>
      </c>
      <c r="E203" s="165" t="s">
        <v>384</v>
      </c>
      <c r="F203" s="166" t="s">
        <v>385</v>
      </c>
      <c r="G203" s="167" t="s">
        <v>164</v>
      </c>
      <c r="H203" s="168">
        <v>3</v>
      </c>
      <c r="I203" s="168"/>
      <c r="J203" s="168"/>
      <c r="K203" s="169"/>
      <c r="L203" s="170"/>
      <c r="M203" s="171" t="s">
        <v>1</v>
      </c>
      <c r="N203" s="172" t="s">
        <v>37</v>
      </c>
      <c r="O203" s="144">
        <v>0</v>
      </c>
      <c r="P203" s="144">
        <f t="shared" si="18"/>
        <v>0</v>
      </c>
      <c r="Q203" s="144">
        <v>0</v>
      </c>
      <c r="R203" s="144">
        <f t="shared" si="19"/>
        <v>0</v>
      </c>
      <c r="S203" s="144">
        <v>0</v>
      </c>
      <c r="T203" s="145">
        <f t="shared" si="20"/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46" t="s">
        <v>144</v>
      </c>
      <c r="AT203" s="146" t="s">
        <v>216</v>
      </c>
      <c r="AU203" s="146" t="s">
        <v>114</v>
      </c>
      <c r="AY203" s="16" t="s">
        <v>106</v>
      </c>
      <c r="BE203" s="147">
        <f t="shared" si="21"/>
        <v>0</v>
      </c>
      <c r="BF203" s="147">
        <f t="shared" si="22"/>
        <v>0</v>
      </c>
      <c r="BG203" s="147">
        <f t="shared" si="23"/>
        <v>0</v>
      </c>
      <c r="BH203" s="147">
        <f t="shared" si="24"/>
        <v>0</v>
      </c>
      <c r="BI203" s="147">
        <f t="shared" si="25"/>
        <v>0</v>
      </c>
      <c r="BJ203" s="16" t="s">
        <v>114</v>
      </c>
      <c r="BK203" s="148">
        <f t="shared" si="26"/>
        <v>0</v>
      </c>
      <c r="BL203" s="16" t="s">
        <v>113</v>
      </c>
      <c r="BM203" s="146" t="s">
        <v>386</v>
      </c>
    </row>
    <row r="204" spans="1:65" s="2" customFormat="1" ht="14.45" customHeight="1" x14ac:dyDescent="0.2">
      <c r="A204" s="28"/>
      <c r="B204" s="135"/>
      <c r="C204" s="164" t="s">
        <v>387</v>
      </c>
      <c r="D204" s="164" t="s">
        <v>216</v>
      </c>
      <c r="E204" s="165" t="s">
        <v>388</v>
      </c>
      <c r="F204" s="166" t="s">
        <v>389</v>
      </c>
      <c r="G204" s="167" t="s">
        <v>164</v>
      </c>
      <c r="H204" s="168">
        <v>3</v>
      </c>
      <c r="I204" s="168"/>
      <c r="J204" s="168"/>
      <c r="K204" s="169"/>
      <c r="L204" s="170"/>
      <c r="M204" s="171" t="s">
        <v>1</v>
      </c>
      <c r="N204" s="172" t="s">
        <v>37</v>
      </c>
      <c r="O204" s="144">
        <v>0</v>
      </c>
      <c r="P204" s="144">
        <f t="shared" si="18"/>
        <v>0</v>
      </c>
      <c r="Q204" s="144">
        <v>0</v>
      </c>
      <c r="R204" s="144">
        <f t="shared" si="19"/>
        <v>0</v>
      </c>
      <c r="S204" s="144">
        <v>0</v>
      </c>
      <c r="T204" s="145">
        <f t="shared" si="20"/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46" t="s">
        <v>144</v>
      </c>
      <c r="AT204" s="146" t="s">
        <v>216</v>
      </c>
      <c r="AU204" s="146" t="s">
        <v>114</v>
      </c>
      <c r="AY204" s="16" t="s">
        <v>106</v>
      </c>
      <c r="BE204" s="147">
        <f t="shared" si="21"/>
        <v>0</v>
      </c>
      <c r="BF204" s="147">
        <f t="shared" si="22"/>
        <v>0</v>
      </c>
      <c r="BG204" s="147">
        <f t="shared" si="23"/>
        <v>0</v>
      </c>
      <c r="BH204" s="147">
        <f t="shared" si="24"/>
        <v>0</v>
      </c>
      <c r="BI204" s="147">
        <f t="shared" si="25"/>
        <v>0</v>
      </c>
      <c r="BJ204" s="16" t="s">
        <v>114</v>
      </c>
      <c r="BK204" s="148">
        <f t="shared" si="26"/>
        <v>0</v>
      </c>
      <c r="BL204" s="16" t="s">
        <v>113</v>
      </c>
      <c r="BM204" s="146" t="s">
        <v>390</v>
      </c>
    </row>
    <row r="205" spans="1:65" s="2" customFormat="1" ht="14.45" customHeight="1" x14ac:dyDescent="0.2">
      <c r="A205" s="28"/>
      <c r="B205" s="135"/>
      <c r="C205" s="164" t="s">
        <v>391</v>
      </c>
      <c r="D205" s="164" t="s">
        <v>216</v>
      </c>
      <c r="E205" s="165" t="s">
        <v>392</v>
      </c>
      <c r="F205" s="166" t="s">
        <v>393</v>
      </c>
      <c r="G205" s="167" t="s">
        <v>164</v>
      </c>
      <c r="H205" s="168">
        <v>7</v>
      </c>
      <c r="I205" s="168"/>
      <c r="J205" s="168"/>
      <c r="K205" s="169"/>
      <c r="L205" s="170"/>
      <c r="M205" s="171" t="s">
        <v>1</v>
      </c>
      <c r="N205" s="172" t="s">
        <v>37</v>
      </c>
      <c r="O205" s="144">
        <v>0</v>
      </c>
      <c r="P205" s="144">
        <f t="shared" si="18"/>
        <v>0</v>
      </c>
      <c r="Q205" s="144">
        <v>0</v>
      </c>
      <c r="R205" s="144">
        <f t="shared" si="19"/>
        <v>0</v>
      </c>
      <c r="S205" s="144">
        <v>0</v>
      </c>
      <c r="T205" s="145">
        <f t="shared" si="20"/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46" t="s">
        <v>144</v>
      </c>
      <c r="AT205" s="146" t="s">
        <v>216</v>
      </c>
      <c r="AU205" s="146" t="s">
        <v>114</v>
      </c>
      <c r="AY205" s="16" t="s">
        <v>106</v>
      </c>
      <c r="BE205" s="147">
        <f t="shared" si="21"/>
        <v>0</v>
      </c>
      <c r="BF205" s="147">
        <f t="shared" si="22"/>
        <v>0</v>
      </c>
      <c r="BG205" s="147">
        <f t="shared" si="23"/>
        <v>0</v>
      </c>
      <c r="BH205" s="147">
        <f t="shared" si="24"/>
        <v>0</v>
      </c>
      <c r="BI205" s="147">
        <f t="shared" si="25"/>
        <v>0</v>
      </c>
      <c r="BJ205" s="16" t="s">
        <v>114</v>
      </c>
      <c r="BK205" s="148">
        <f t="shared" si="26"/>
        <v>0</v>
      </c>
      <c r="BL205" s="16" t="s">
        <v>113</v>
      </c>
      <c r="BM205" s="146" t="s">
        <v>394</v>
      </c>
    </row>
    <row r="206" spans="1:65" s="2" customFormat="1" ht="14.45" customHeight="1" x14ac:dyDescent="0.2">
      <c r="A206" s="28"/>
      <c r="B206" s="135"/>
      <c r="C206" s="164" t="s">
        <v>395</v>
      </c>
      <c r="D206" s="164" t="s">
        <v>216</v>
      </c>
      <c r="E206" s="165" t="s">
        <v>396</v>
      </c>
      <c r="F206" s="166" t="s">
        <v>397</v>
      </c>
      <c r="G206" s="167" t="s">
        <v>164</v>
      </c>
      <c r="H206" s="168">
        <v>5</v>
      </c>
      <c r="I206" s="168"/>
      <c r="J206" s="168"/>
      <c r="K206" s="169"/>
      <c r="L206" s="170"/>
      <c r="M206" s="171" t="s">
        <v>1</v>
      </c>
      <c r="N206" s="172" t="s">
        <v>37</v>
      </c>
      <c r="O206" s="144">
        <v>0</v>
      </c>
      <c r="P206" s="144">
        <f t="shared" si="18"/>
        <v>0</v>
      </c>
      <c r="Q206" s="144">
        <v>0</v>
      </c>
      <c r="R206" s="144">
        <f t="shared" si="19"/>
        <v>0</v>
      </c>
      <c r="S206" s="144">
        <v>0</v>
      </c>
      <c r="T206" s="145">
        <f t="shared" si="20"/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46" t="s">
        <v>144</v>
      </c>
      <c r="AT206" s="146" t="s">
        <v>216</v>
      </c>
      <c r="AU206" s="146" t="s">
        <v>114</v>
      </c>
      <c r="AY206" s="16" t="s">
        <v>106</v>
      </c>
      <c r="BE206" s="147">
        <f t="shared" si="21"/>
        <v>0</v>
      </c>
      <c r="BF206" s="147">
        <f t="shared" si="22"/>
        <v>0</v>
      </c>
      <c r="BG206" s="147">
        <f t="shared" si="23"/>
        <v>0</v>
      </c>
      <c r="BH206" s="147">
        <f t="shared" si="24"/>
        <v>0</v>
      </c>
      <c r="BI206" s="147">
        <f t="shared" si="25"/>
        <v>0</v>
      </c>
      <c r="BJ206" s="16" t="s">
        <v>114</v>
      </c>
      <c r="BK206" s="148">
        <f t="shared" si="26"/>
        <v>0</v>
      </c>
      <c r="BL206" s="16" t="s">
        <v>113</v>
      </c>
      <c r="BM206" s="146" t="s">
        <v>398</v>
      </c>
    </row>
    <row r="207" spans="1:65" s="2" customFormat="1" ht="14.45" customHeight="1" x14ac:dyDescent="0.2">
      <c r="A207" s="28"/>
      <c r="B207" s="135"/>
      <c r="C207" s="164" t="s">
        <v>399</v>
      </c>
      <c r="D207" s="164" t="s">
        <v>216</v>
      </c>
      <c r="E207" s="165" t="s">
        <v>400</v>
      </c>
      <c r="F207" s="166" t="s">
        <v>401</v>
      </c>
      <c r="G207" s="167" t="s">
        <v>164</v>
      </c>
      <c r="H207" s="168">
        <v>5</v>
      </c>
      <c r="I207" s="168"/>
      <c r="J207" s="168"/>
      <c r="K207" s="169"/>
      <c r="L207" s="170"/>
      <c r="M207" s="171" t="s">
        <v>1</v>
      </c>
      <c r="N207" s="172" t="s">
        <v>37</v>
      </c>
      <c r="O207" s="144">
        <v>0</v>
      </c>
      <c r="P207" s="144">
        <f t="shared" si="18"/>
        <v>0</v>
      </c>
      <c r="Q207" s="144">
        <v>0</v>
      </c>
      <c r="R207" s="144">
        <f t="shared" si="19"/>
        <v>0</v>
      </c>
      <c r="S207" s="144">
        <v>0</v>
      </c>
      <c r="T207" s="145">
        <f t="shared" si="20"/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46" t="s">
        <v>144</v>
      </c>
      <c r="AT207" s="146" t="s">
        <v>216</v>
      </c>
      <c r="AU207" s="146" t="s">
        <v>114</v>
      </c>
      <c r="AY207" s="16" t="s">
        <v>106</v>
      </c>
      <c r="BE207" s="147">
        <f t="shared" si="21"/>
        <v>0</v>
      </c>
      <c r="BF207" s="147">
        <f t="shared" si="22"/>
        <v>0</v>
      </c>
      <c r="BG207" s="147">
        <f t="shared" si="23"/>
        <v>0</v>
      </c>
      <c r="BH207" s="147">
        <f t="shared" si="24"/>
        <v>0</v>
      </c>
      <c r="BI207" s="147">
        <f t="shared" si="25"/>
        <v>0</v>
      </c>
      <c r="BJ207" s="16" t="s">
        <v>114</v>
      </c>
      <c r="BK207" s="148">
        <f t="shared" si="26"/>
        <v>0</v>
      </c>
      <c r="BL207" s="16" t="s">
        <v>113</v>
      </c>
      <c r="BM207" s="146" t="s">
        <v>402</v>
      </c>
    </row>
    <row r="208" spans="1:65" s="2" customFormat="1" ht="14.45" customHeight="1" x14ac:dyDescent="0.2">
      <c r="A208" s="28"/>
      <c r="B208" s="135"/>
      <c r="C208" s="164" t="s">
        <v>403</v>
      </c>
      <c r="D208" s="164" t="s">
        <v>216</v>
      </c>
      <c r="E208" s="165" t="s">
        <v>404</v>
      </c>
      <c r="F208" s="166" t="s">
        <v>309</v>
      </c>
      <c r="G208" s="167" t="s">
        <v>164</v>
      </c>
      <c r="H208" s="168">
        <v>1</v>
      </c>
      <c r="I208" s="168"/>
      <c r="J208" s="168"/>
      <c r="K208" s="169"/>
      <c r="L208" s="170"/>
      <c r="M208" s="171" t="s">
        <v>1</v>
      </c>
      <c r="N208" s="172" t="s">
        <v>37</v>
      </c>
      <c r="O208" s="144">
        <v>0</v>
      </c>
      <c r="P208" s="144">
        <f t="shared" si="18"/>
        <v>0</v>
      </c>
      <c r="Q208" s="144">
        <v>0</v>
      </c>
      <c r="R208" s="144">
        <f t="shared" si="19"/>
        <v>0</v>
      </c>
      <c r="S208" s="144">
        <v>0</v>
      </c>
      <c r="T208" s="145">
        <f t="shared" si="20"/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46" t="s">
        <v>144</v>
      </c>
      <c r="AT208" s="146" t="s">
        <v>216</v>
      </c>
      <c r="AU208" s="146" t="s">
        <v>114</v>
      </c>
      <c r="AY208" s="16" t="s">
        <v>106</v>
      </c>
      <c r="BE208" s="147">
        <f t="shared" si="21"/>
        <v>0</v>
      </c>
      <c r="BF208" s="147">
        <f t="shared" si="22"/>
        <v>0</v>
      </c>
      <c r="BG208" s="147">
        <f t="shared" si="23"/>
        <v>0</v>
      </c>
      <c r="BH208" s="147">
        <f t="shared" si="24"/>
        <v>0</v>
      </c>
      <c r="BI208" s="147">
        <f t="shared" si="25"/>
        <v>0</v>
      </c>
      <c r="BJ208" s="16" t="s">
        <v>114</v>
      </c>
      <c r="BK208" s="148">
        <f t="shared" si="26"/>
        <v>0</v>
      </c>
      <c r="BL208" s="16" t="s">
        <v>113</v>
      </c>
      <c r="BM208" s="146" t="s">
        <v>405</v>
      </c>
    </row>
    <row r="209" spans="1:65" s="2" customFormat="1" ht="14.45" customHeight="1" x14ac:dyDescent="0.2">
      <c r="A209" s="28"/>
      <c r="B209" s="135"/>
      <c r="C209" s="164" t="s">
        <v>406</v>
      </c>
      <c r="D209" s="164" t="s">
        <v>216</v>
      </c>
      <c r="E209" s="165" t="s">
        <v>407</v>
      </c>
      <c r="F209" s="166" t="s">
        <v>408</v>
      </c>
      <c r="G209" s="167" t="s">
        <v>164</v>
      </c>
      <c r="H209" s="168">
        <v>15</v>
      </c>
      <c r="I209" s="168"/>
      <c r="J209" s="168"/>
      <c r="K209" s="169"/>
      <c r="L209" s="170"/>
      <c r="M209" s="171" t="s">
        <v>1</v>
      </c>
      <c r="N209" s="172" t="s">
        <v>37</v>
      </c>
      <c r="O209" s="144">
        <v>0</v>
      </c>
      <c r="P209" s="144">
        <f t="shared" si="18"/>
        <v>0</v>
      </c>
      <c r="Q209" s="144">
        <v>0</v>
      </c>
      <c r="R209" s="144">
        <f t="shared" si="19"/>
        <v>0</v>
      </c>
      <c r="S209" s="144">
        <v>0</v>
      </c>
      <c r="T209" s="145">
        <f t="shared" si="20"/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46" t="s">
        <v>144</v>
      </c>
      <c r="AT209" s="146" t="s">
        <v>216</v>
      </c>
      <c r="AU209" s="146" t="s">
        <v>114</v>
      </c>
      <c r="AY209" s="16" t="s">
        <v>106</v>
      </c>
      <c r="BE209" s="147">
        <f t="shared" si="21"/>
        <v>0</v>
      </c>
      <c r="BF209" s="147">
        <f t="shared" si="22"/>
        <v>0</v>
      </c>
      <c r="BG209" s="147">
        <f t="shared" si="23"/>
        <v>0</v>
      </c>
      <c r="BH209" s="147">
        <f t="shared" si="24"/>
        <v>0</v>
      </c>
      <c r="BI209" s="147">
        <f t="shared" si="25"/>
        <v>0</v>
      </c>
      <c r="BJ209" s="16" t="s">
        <v>114</v>
      </c>
      <c r="BK209" s="148">
        <f t="shared" si="26"/>
        <v>0</v>
      </c>
      <c r="BL209" s="16" t="s">
        <v>113</v>
      </c>
      <c r="BM209" s="146" t="s">
        <v>409</v>
      </c>
    </row>
    <row r="210" spans="1:65" s="2" customFormat="1" ht="14.45" customHeight="1" x14ac:dyDescent="0.2">
      <c r="A210" s="28"/>
      <c r="B210" s="135"/>
      <c r="C210" s="164" t="s">
        <v>410</v>
      </c>
      <c r="D210" s="164" t="s">
        <v>216</v>
      </c>
      <c r="E210" s="165" t="s">
        <v>411</v>
      </c>
      <c r="F210" s="166" t="s">
        <v>412</v>
      </c>
      <c r="G210" s="167" t="s">
        <v>164</v>
      </c>
      <c r="H210" s="168">
        <v>6</v>
      </c>
      <c r="I210" s="168"/>
      <c r="J210" s="168"/>
      <c r="K210" s="169"/>
      <c r="L210" s="170"/>
      <c r="M210" s="171" t="s">
        <v>1</v>
      </c>
      <c r="N210" s="172" t="s">
        <v>37</v>
      </c>
      <c r="O210" s="144">
        <v>0</v>
      </c>
      <c r="P210" s="144">
        <f t="shared" si="18"/>
        <v>0</v>
      </c>
      <c r="Q210" s="144">
        <v>0</v>
      </c>
      <c r="R210" s="144">
        <f t="shared" si="19"/>
        <v>0</v>
      </c>
      <c r="S210" s="144">
        <v>0</v>
      </c>
      <c r="T210" s="145">
        <f t="shared" si="20"/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46" t="s">
        <v>144</v>
      </c>
      <c r="AT210" s="146" t="s">
        <v>216</v>
      </c>
      <c r="AU210" s="146" t="s">
        <v>114</v>
      </c>
      <c r="AY210" s="16" t="s">
        <v>106</v>
      </c>
      <c r="BE210" s="147">
        <f t="shared" si="21"/>
        <v>0</v>
      </c>
      <c r="BF210" s="147">
        <f t="shared" si="22"/>
        <v>0</v>
      </c>
      <c r="BG210" s="147">
        <f t="shared" si="23"/>
        <v>0</v>
      </c>
      <c r="BH210" s="147">
        <f t="shared" si="24"/>
        <v>0</v>
      </c>
      <c r="BI210" s="147">
        <f t="shared" si="25"/>
        <v>0</v>
      </c>
      <c r="BJ210" s="16" t="s">
        <v>114</v>
      </c>
      <c r="BK210" s="148">
        <f t="shared" si="26"/>
        <v>0</v>
      </c>
      <c r="BL210" s="16" t="s">
        <v>113</v>
      </c>
      <c r="BM210" s="146" t="s">
        <v>413</v>
      </c>
    </row>
    <row r="211" spans="1:65" s="2" customFormat="1" ht="14.45" customHeight="1" x14ac:dyDescent="0.2">
      <c r="A211" s="28"/>
      <c r="B211" s="135"/>
      <c r="C211" s="164" t="s">
        <v>414</v>
      </c>
      <c r="D211" s="164" t="s">
        <v>216</v>
      </c>
      <c r="E211" s="165" t="s">
        <v>415</v>
      </c>
      <c r="F211" s="166" t="s">
        <v>416</v>
      </c>
      <c r="G211" s="167" t="s">
        <v>164</v>
      </c>
      <c r="H211" s="168">
        <v>5</v>
      </c>
      <c r="I211" s="168"/>
      <c r="J211" s="168"/>
      <c r="K211" s="169"/>
      <c r="L211" s="170"/>
      <c r="M211" s="171" t="s">
        <v>1</v>
      </c>
      <c r="N211" s="172" t="s">
        <v>37</v>
      </c>
      <c r="O211" s="144">
        <v>0</v>
      </c>
      <c r="P211" s="144">
        <f t="shared" si="18"/>
        <v>0</v>
      </c>
      <c r="Q211" s="144">
        <v>0</v>
      </c>
      <c r="R211" s="144">
        <f t="shared" si="19"/>
        <v>0</v>
      </c>
      <c r="S211" s="144">
        <v>0</v>
      </c>
      <c r="T211" s="145">
        <f t="shared" si="20"/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46" t="s">
        <v>144</v>
      </c>
      <c r="AT211" s="146" t="s">
        <v>216</v>
      </c>
      <c r="AU211" s="146" t="s">
        <v>114</v>
      </c>
      <c r="AY211" s="16" t="s">
        <v>106</v>
      </c>
      <c r="BE211" s="147">
        <f t="shared" si="21"/>
        <v>0</v>
      </c>
      <c r="BF211" s="147">
        <f t="shared" si="22"/>
        <v>0</v>
      </c>
      <c r="BG211" s="147">
        <f t="shared" si="23"/>
        <v>0</v>
      </c>
      <c r="BH211" s="147">
        <f t="shared" si="24"/>
        <v>0</v>
      </c>
      <c r="BI211" s="147">
        <f t="shared" si="25"/>
        <v>0</v>
      </c>
      <c r="BJ211" s="16" t="s">
        <v>114</v>
      </c>
      <c r="BK211" s="148">
        <f t="shared" si="26"/>
        <v>0</v>
      </c>
      <c r="BL211" s="16" t="s">
        <v>113</v>
      </c>
      <c r="BM211" s="146" t="s">
        <v>417</v>
      </c>
    </row>
    <row r="212" spans="1:65" s="2" customFormat="1" ht="14.45" customHeight="1" x14ac:dyDescent="0.2">
      <c r="A212" s="28"/>
      <c r="B212" s="135"/>
      <c r="C212" s="164" t="s">
        <v>418</v>
      </c>
      <c r="D212" s="164" t="s">
        <v>216</v>
      </c>
      <c r="E212" s="165" t="s">
        <v>419</v>
      </c>
      <c r="F212" s="166" t="s">
        <v>420</v>
      </c>
      <c r="G212" s="167" t="s">
        <v>164</v>
      </c>
      <c r="H212" s="168">
        <v>5</v>
      </c>
      <c r="I212" s="168"/>
      <c r="J212" s="168"/>
      <c r="K212" s="169"/>
      <c r="L212" s="170"/>
      <c r="M212" s="171" t="s">
        <v>1</v>
      </c>
      <c r="N212" s="172" t="s">
        <v>37</v>
      </c>
      <c r="O212" s="144">
        <v>0</v>
      </c>
      <c r="P212" s="144">
        <f t="shared" si="18"/>
        <v>0</v>
      </c>
      <c r="Q212" s="144">
        <v>0</v>
      </c>
      <c r="R212" s="144">
        <f t="shared" si="19"/>
        <v>0</v>
      </c>
      <c r="S212" s="144">
        <v>0</v>
      </c>
      <c r="T212" s="145">
        <f t="shared" si="20"/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46" t="s">
        <v>144</v>
      </c>
      <c r="AT212" s="146" t="s">
        <v>216</v>
      </c>
      <c r="AU212" s="146" t="s">
        <v>114</v>
      </c>
      <c r="AY212" s="16" t="s">
        <v>106</v>
      </c>
      <c r="BE212" s="147">
        <f t="shared" si="21"/>
        <v>0</v>
      </c>
      <c r="BF212" s="147">
        <f t="shared" si="22"/>
        <v>0</v>
      </c>
      <c r="BG212" s="147">
        <f t="shared" si="23"/>
        <v>0</v>
      </c>
      <c r="BH212" s="147">
        <f t="shared" si="24"/>
        <v>0</v>
      </c>
      <c r="BI212" s="147">
        <f t="shared" si="25"/>
        <v>0</v>
      </c>
      <c r="BJ212" s="16" t="s">
        <v>114</v>
      </c>
      <c r="BK212" s="148">
        <f t="shared" si="26"/>
        <v>0</v>
      </c>
      <c r="BL212" s="16" t="s">
        <v>113</v>
      </c>
      <c r="BM212" s="146" t="s">
        <v>421</v>
      </c>
    </row>
    <row r="213" spans="1:65" s="2" customFormat="1" ht="24.2" customHeight="1" x14ac:dyDescent="0.2">
      <c r="A213" s="28"/>
      <c r="B213" s="135"/>
      <c r="C213" s="164" t="s">
        <v>422</v>
      </c>
      <c r="D213" s="164" t="s">
        <v>216</v>
      </c>
      <c r="E213" s="165" t="s">
        <v>423</v>
      </c>
      <c r="F213" s="166" t="s">
        <v>424</v>
      </c>
      <c r="G213" s="167" t="s">
        <v>164</v>
      </c>
      <c r="H213" s="168">
        <v>27</v>
      </c>
      <c r="I213" s="168"/>
      <c r="J213" s="168"/>
      <c r="K213" s="169"/>
      <c r="L213" s="170"/>
      <c r="M213" s="171" t="s">
        <v>1</v>
      </c>
      <c r="N213" s="172" t="s">
        <v>37</v>
      </c>
      <c r="O213" s="144">
        <v>0</v>
      </c>
      <c r="P213" s="144">
        <f t="shared" si="18"/>
        <v>0</v>
      </c>
      <c r="Q213" s="144">
        <v>0</v>
      </c>
      <c r="R213" s="144">
        <f t="shared" si="19"/>
        <v>0</v>
      </c>
      <c r="S213" s="144">
        <v>0</v>
      </c>
      <c r="T213" s="145">
        <f t="shared" si="20"/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46" t="s">
        <v>144</v>
      </c>
      <c r="AT213" s="146" t="s">
        <v>216</v>
      </c>
      <c r="AU213" s="146" t="s">
        <v>114</v>
      </c>
      <c r="AY213" s="16" t="s">
        <v>106</v>
      </c>
      <c r="BE213" s="147">
        <f t="shared" si="21"/>
        <v>0</v>
      </c>
      <c r="BF213" s="147">
        <f t="shared" si="22"/>
        <v>0</v>
      </c>
      <c r="BG213" s="147">
        <f t="shared" si="23"/>
        <v>0</v>
      </c>
      <c r="BH213" s="147">
        <f t="shared" si="24"/>
        <v>0</v>
      </c>
      <c r="BI213" s="147">
        <f t="shared" si="25"/>
        <v>0</v>
      </c>
      <c r="BJ213" s="16" t="s">
        <v>114</v>
      </c>
      <c r="BK213" s="148">
        <f t="shared" si="26"/>
        <v>0</v>
      </c>
      <c r="BL213" s="16" t="s">
        <v>113</v>
      </c>
      <c r="BM213" s="146" t="s">
        <v>425</v>
      </c>
    </row>
    <row r="214" spans="1:65" s="2" customFormat="1" ht="37.9" customHeight="1" x14ac:dyDescent="0.2">
      <c r="A214" s="28"/>
      <c r="B214" s="135"/>
      <c r="C214" s="164" t="s">
        <v>426</v>
      </c>
      <c r="D214" s="164" t="s">
        <v>216</v>
      </c>
      <c r="E214" s="165" t="s">
        <v>427</v>
      </c>
      <c r="F214" s="166" t="s">
        <v>428</v>
      </c>
      <c r="G214" s="167" t="s">
        <v>164</v>
      </c>
      <c r="H214" s="168">
        <v>24</v>
      </c>
      <c r="I214" s="168"/>
      <c r="J214" s="168"/>
      <c r="K214" s="169"/>
      <c r="L214" s="170"/>
      <c r="M214" s="171" t="s">
        <v>1</v>
      </c>
      <c r="N214" s="172" t="s">
        <v>37</v>
      </c>
      <c r="O214" s="144">
        <v>0</v>
      </c>
      <c r="P214" s="144">
        <f t="shared" si="18"/>
        <v>0</v>
      </c>
      <c r="Q214" s="144">
        <v>0</v>
      </c>
      <c r="R214" s="144">
        <f t="shared" si="19"/>
        <v>0</v>
      </c>
      <c r="S214" s="144">
        <v>0</v>
      </c>
      <c r="T214" s="145">
        <f t="shared" si="20"/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46" t="s">
        <v>144</v>
      </c>
      <c r="AT214" s="146" t="s">
        <v>216</v>
      </c>
      <c r="AU214" s="146" t="s">
        <v>114</v>
      </c>
      <c r="AY214" s="16" t="s">
        <v>106</v>
      </c>
      <c r="BE214" s="147">
        <f t="shared" si="21"/>
        <v>0</v>
      </c>
      <c r="BF214" s="147">
        <f t="shared" si="22"/>
        <v>0</v>
      </c>
      <c r="BG214" s="147">
        <f t="shared" si="23"/>
        <v>0</v>
      </c>
      <c r="BH214" s="147">
        <f t="shared" si="24"/>
        <v>0</v>
      </c>
      <c r="BI214" s="147">
        <f t="shared" si="25"/>
        <v>0</v>
      </c>
      <c r="BJ214" s="16" t="s">
        <v>114</v>
      </c>
      <c r="BK214" s="148">
        <f t="shared" si="26"/>
        <v>0</v>
      </c>
      <c r="BL214" s="16" t="s">
        <v>113</v>
      </c>
      <c r="BM214" s="146" t="s">
        <v>429</v>
      </c>
    </row>
    <row r="215" spans="1:65" s="2" customFormat="1" ht="37.9" customHeight="1" x14ac:dyDescent="0.2">
      <c r="A215" s="28"/>
      <c r="B215" s="135"/>
      <c r="C215" s="164" t="s">
        <v>430</v>
      </c>
      <c r="D215" s="164" t="s">
        <v>216</v>
      </c>
      <c r="E215" s="165" t="s">
        <v>431</v>
      </c>
      <c r="F215" s="166" t="s">
        <v>432</v>
      </c>
      <c r="G215" s="167" t="s">
        <v>164</v>
      </c>
      <c r="H215" s="168">
        <v>1</v>
      </c>
      <c r="I215" s="168"/>
      <c r="J215" s="168"/>
      <c r="K215" s="169"/>
      <c r="L215" s="170"/>
      <c r="M215" s="171" t="s">
        <v>1</v>
      </c>
      <c r="N215" s="172" t="s">
        <v>37</v>
      </c>
      <c r="O215" s="144">
        <v>0</v>
      </c>
      <c r="P215" s="144">
        <f t="shared" si="18"/>
        <v>0</v>
      </c>
      <c r="Q215" s="144">
        <v>0</v>
      </c>
      <c r="R215" s="144">
        <f t="shared" si="19"/>
        <v>0</v>
      </c>
      <c r="S215" s="144">
        <v>0</v>
      </c>
      <c r="T215" s="145">
        <f t="shared" si="20"/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46" t="s">
        <v>144</v>
      </c>
      <c r="AT215" s="146" t="s">
        <v>216</v>
      </c>
      <c r="AU215" s="146" t="s">
        <v>114</v>
      </c>
      <c r="AY215" s="16" t="s">
        <v>106</v>
      </c>
      <c r="BE215" s="147">
        <f t="shared" si="21"/>
        <v>0</v>
      </c>
      <c r="BF215" s="147">
        <f t="shared" si="22"/>
        <v>0</v>
      </c>
      <c r="BG215" s="147">
        <f t="shared" si="23"/>
        <v>0</v>
      </c>
      <c r="BH215" s="147">
        <f t="shared" si="24"/>
        <v>0</v>
      </c>
      <c r="BI215" s="147">
        <f t="shared" si="25"/>
        <v>0</v>
      </c>
      <c r="BJ215" s="16" t="s">
        <v>114</v>
      </c>
      <c r="BK215" s="148">
        <f t="shared" si="26"/>
        <v>0</v>
      </c>
      <c r="BL215" s="16" t="s">
        <v>113</v>
      </c>
      <c r="BM215" s="146" t="s">
        <v>433</v>
      </c>
    </row>
    <row r="216" spans="1:65" s="2" customFormat="1" ht="24.2" customHeight="1" x14ac:dyDescent="0.2">
      <c r="A216" s="28"/>
      <c r="B216" s="135"/>
      <c r="C216" s="164" t="s">
        <v>434</v>
      </c>
      <c r="D216" s="164" t="s">
        <v>216</v>
      </c>
      <c r="E216" s="165" t="s">
        <v>435</v>
      </c>
      <c r="F216" s="166" t="s">
        <v>436</v>
      </c>
      <c r="G216" s="167" t="s">
        <v>164</v>
      </c>
      <c r="H216" s="168">
        <v>32</v>
      </c>
      <c r="I216" s="168"/>
      <c r="J216" s="168"/>
      <c r="K216" s="169"/>
      <c r="L216" s="170"/>
      <c r="M216" s="171" t="s">
        <v>1</v>
      </c>
      <c r="N216" s="172" t="s">
        <v>37</v>
      </c>
      <c r="O216" s="144">
        <v>0</v>
      </c>
      <c r="P216" s="144">
        <f t="shared" si="18"/>
        <v>0</v>
      </c>
      <c r="Q216" s="144">
        <v>0</v>
      </c>
      <c r="R216" s="144">
        <f t="shared" si="19"/>
        <v>0</v>
      </c>
      <c r="S216" s="144">
        <v>0</v>
      </c>
      <c r="T216" s="145">
        <f t="shared" si="20"/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46" t="s">
        <v>144</v>
      </c>
      <c r="AT216" s="146" t="s">
        <v>216</v>
      </c>
      <c r="AU216" s="146" t="s">
        <v>114</v>
      </c>
      <c r="AY216" s="16" t="s">
        <v>106</v>
      </c>
      <c r="BE216" s="147">
        <f t="shared" si="21"/>
        <v>0</v>
      </c>
      <c r="BF216" s="147">
        <f t="shared" si="22"/>
        <v>0</v>
      </c>
      <c r="BG216" s="147">
        <f t="shared" si="23"/>
        <v>0</v>
      </c>
      <c r="BH216" s="147">
        <f t="shared" si="24"/>
        <v>0</v>
      </c>
      <c r="BI216" s="147">
        <f t="shared" si="25"/>
        <v>0</v>
      </c>
      <c r="BJ216" s="16" t="s">
        <v>114</v>
      </c>
      <c r="BK216" s="148">
        <f t="shared" si="26"/>
        <v>0</v>
      </c>
      <c r="BL216" s="16" t="s">
        <v>113</v>
      </c>
      <c r="BM216" s="146" t="s">
        <v>437</v>
      </c>
    </row>
    <row r="217" spans="1:65" s="2" customFormat="1" ht="24.2" customHeight="1" x14ac:dyDescent="0.2">
      <c r="A217" s="28"/>
      <c r="B217" s="135"/>
      <c r="C217" s="164" t="s">
        <v>438</v>
      </c>
      <c r="D217" s="164" t="s">
        <v>216</v>
      </c>
      <c r="E217" s="165" t="s">
        <v>439</v>
      </c>
      <c r="F217" s="166" t="s">
        <v>440</v>
      </c>
      <c r="G217" s="167" t="s">
        <v>164</v>
      </c>
      <c r="H217" s="168">
        <v>86</v>
      </c>
      <c r="I217" s="168"/>
      <c r="J217" s="168"/>
      <c r="K217" s="169"/>
      <c r="L217" s="170"/>
      <c r="M217" s="171" t="s">
        <v>1</v>
      </c>
      <c r="N217" s="172" t="s">
        <v>37</v>
      </c>
      <c r="O217" s="144">
        <v>0</v>
      </c>
      <c r="P217" s="144">
        <f t="shared" si="18"/>
        <v>0</v>
      </c>
      <c r="Q217" s="144">
        <v>0</v>
      </c>
      <c r="R217" s="144">
        <f t="shared" si="19"/>
        <v>0</v>
      </c>
      <c r="S217" s="144">
        <v>0</v>
      </c>
      <c r="T217" s="145">
        <f t="shared" si="20"/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46" t="s">
        <v>144</v>
      </c>
      <c r="AT217" s="146" t="s">
        <v>216</v>
      </c>
      <c r="AU217" s="146" t="s">
        <v>114</v>
      </c>
      <c r="AY217" s="16" t="s">
        <v>106</v>
      </c>
      <c r="BE217" s="147">
        <f t="shared" si="21"/>
        <v>0</v>
      </c>
      <c r="BF217" s="147">
        <f t="shared" si="22"/>
        <v>0</v>
      </c>
      <c r="BG217" s="147">
        <f t="shared" si="23"/>
        <v>0</v>
      </c>
      <c r="BH217" s="147">
        <f t="shared" si="24"/>
        <v>0</v>
      </c>
      <c r="BI217" s="147">
        <f t="shared" si="25"/>
        <v>0</v>
      </c>
      <c r="BJ217" s="16" t="s">
        <v>114</v>
      </c>
      <c r="BK217" s="148">
        <f t="shared" si="26"/>
        <v>0</v>
      </c>
      <c r="BL217" s="16" t="s">
        <v>113</v>
      </c>
      <c r="BM217" s="146" t="s">
        <v>441</v>
      </c>
    </row>
    <row r="218" spans="1:65" s="2" customFormat="1" ht="14.45" customHeight="1" x14ac:dyDescent="0.2">
      <c r="A218" s="28"/>
      <c r="B218" s="135"/>
      <c r="C218" s="164" t="s">
        <v>442</v>
      </c>
      <c r="D218" s="164" t="s">
        <v>216</v>
      </c>
      <c r="E218" s="165" t="s">
        <v>443</v>
      </c>
      <c r="F218" s="166" t="s">
        <v>444</v>
      </c>
      <c r="G218" s="167" t="s">
        <v>164</v>
      </c>
      <c r="H218" s="168">
        <v>145</v>
      </c>
      <c r="I218" s="168"/>
      <c r="J218" s="168"/>
      <c r="K218" s="169"/>
      <c r="L218" s="170"/>
      <c r="M218" s="171" t="s">
        <v>1</v>
      </c>
      <c r="N218" s="172" t="s">
        <v>37</v>
      </c>
      <c r="O218" s="144">
        <v>0</v>
      </c>
      <c r="P218" s="144">
        <f t="shared" si="18"/>
        <v>0</v>
      </c>
      <c r="Q218" s="144">
        <v>0</v>
      </c>
      <c r="R218" s="144">
        <f t="shared" si="19"/>
        <v>0</v>
      </c>
      <c r="S218" s="144">
        <v>0</v>
      </c>
      <c r="T218" s="145">
        <f t="shared" si="20"/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46" t="s">
        <v>144</v>
      </c>
      <c r="AT218" s="146" t="s">
        <v>216</v>
      </c>
      <c r="AU218" s="146" t="s">
        <v>114</v>
      </c>
      <c r="AY218" s="16" t="s">
        <v>106</v>
      </c>
      <c r="BE218" s="147">
        <f t="shared" si="21"/>
        <v>0</v>
      </c>
      <c r="BF218" s="147">
        <f t="shared" si="22"/>
        <v>0</v>
      </c>
      <c r="BG218" s="147">
        <f t="shared" si="23"/>
        <v>0</v>
      </c>
      <c r="BH218" s="147">
        <f t="shared" si="24"/>
        <v>0</v>
      </c>
      <c r="BI218" s="147">
        <f t="shared" si="25"/>
        <v>0</v>
      </c>
      <c r="BJ218" s="16" t="s">
        <v>114</v>
      </c>
      <c r="BK218" s="148">
        <f t="shared" si="26"/>
        <v>0</v>
      </c>
      <c r="BL218" s="16" t="s">
        <v>113</v>
      </c>
      <c r="BM218" s="146" t="s">
        <v>445</v>
      </c>
    </row>
    <row r="219" spans="1:65" s="2" customFormat="1" ht="14.45" customHeight="1" x14ac:dyDescent="0.2">
      <c r="A219" s="28"/>
      <c r="B219" s="135"/>
      <c r="C219" s="164" t="s">
        <v>446</v>
      </c>
      <c r="D219" s="164" t="s">
        <v>216</v>
      </c>
      <c r="E219" s="165" t="s">
        <v>447</v>
      </c>
      <c r="F219" s="166" t="s">
        <v>448</v>
      </c>
      <c r="G219" s="167" t="s">
        <v>164</v>
      </c>
      <c r="H219" s="168">
        <v>24</v>
      </c>
      <c r="I219" s="168"/>
      <c r="J219" s="168"/>
      <c r="K219" s="169"/>
      <c r="L219" s="170"/>
      <c r="M219" s="171" t="s">
        <v>1</v>
      </c>
      <c r="N219" s="172" t="s">
        <v>37</v>
      </c>
      <c r="O219" s="144">
        <v>0</v>
      </c>
      <c r="P219" s="144">
        <f t="shared" si="18"/>
        <v>0</v>
      </c>
      <c r="Q219" s="144">
        <v>0</v>
      </c>
      <c r="R219" s="144">
        <f t="shared" si="19"/>
        <v>0</v>
      </c>
      <c r="S219" s="144">
        <v>0</v>
      </c>
      <c r="T219" s="145">
        <f t="shared" si="20"/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46" t="s">
        <v>144</v>
      </c>
      <c r="AT219" s="146" t="s">
        <v>216</v>
      </c>
      <c r="AU219" s="146" t="s">
        <v>114</v>
      </c>
      <c r="AY219" s="16" t="s">
        <v>106</v>
      </c>
      <c r="BE219" s="147">
        <f t="shared" si="21"/>
        <v>0</v>
      </c>
      <c r="BF219" s="147">
        <f t="shared" si="22"/>
        <v>0</v>
      </c>
      <c r="BG219" s="147">
        <f t="shared" si="23"/>
        <v>0</v>
      </c>
      <c r="BH219" s="147">
        <f t="shared" si="24"/>
        <v>0</v>
      </c>
      <c r="BI219" s="147">
        <f t="shared" si="25"/>
        <v>0</v>
      </c>
      <c r="BJ219" s="16" t="s">
        <v>114</v>
      </c>
      <c r="BK219" s="148">
        <f t="shared" si="26"/>
        <v>0</v>
      </c>
      <c r="BL219" s="16" t="s">
        <v>113</v>
      </c>
      <c r="BM219" s="146" t="s">
        <v>449</v>
      </c>
    </row>
    <row r="220" spans="1:65" s="2" customFormat="1" ht="14.45" customHeight="1" x14ac:dyDescent="0.2">
      <c r="A220" s="28"/>
      <c r="B220" s="135"/>
      <c r="C220" s="164" t="s">
        <v>450</v>
      </c>
      <c r="D220" s="164" t="s">
        <v>216</v>
      </c>
      <c r="E220" s="165" t="s">
        <v>451</v>
      </c>
      <c r="F220" s="166" t="s">
        <v>452</v>
      </c>
      <c r="G220" s="167" t="s">
        <v>164</v>
      </c>
      <c r="H220" s="168">
        <v>1</v>
      </c>
      <c r="I220" s="168"/>
      <c r="J220" s="168"/>
      <c r="K220" s="169"/>
      <c r="L220" s="170"/>
      <c r="M220" s="171" t="s">
        <v>1</v>
      </c>
      <c r="N220" s="172" t="s">
        <v>37</v>
      </c>
      <c r="O220" s="144">
        <v>0</v>
      </c>
      <c r="P220" s="144">
        <f t="shared" si="18"/>
        <v>0</v>
      </c>
      <c r="Q220" s="144">
        <v>0</v>
      </c>
      <c r="R220" s="144">
        <f t="shared" si="19"/>
        <v>0</v>
      </c>
      <c r="S220" s="144">
        <v>0</v>
      </c>
      <c r="T220" s="145">
        <f t="shared" si="20"/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46" t="s">
        <v>144</v>
      </c>
      <c r="AT220" s="146" t="s">
        <v>216</v>
      </c>
      <c r="AU220" s="146" t="s">
        <v>114</v>
      </c>
      <c r="AY220" s="16" t="s">
        <v>106</v>
      </c>
      <c r="BE220" s="147">
        <f t="shared" si="21"/>
        <v>0</v>
      </c>
      <c r="BF220" s="147">
        <f t="shared" si="22"/>
        <v>0</v>
      </c>
      <c r="BG220" s="147">
        <f t="shared" si="23"/>
        <v>0</v>
      </c>
      <c r="BH220" s="147">
        <f t="shared" si="24"/>
        <v>0</v>
      </c>
      <c r="BI220" s="147">
        <f t="shared" si="25"/>
        <v>0</v>
      </c>
      <c r="BJ220" s="16" t="s">
        <v>114</v>
      </c>
      <c r="BK220" s="148">
        <f t="shared" si="26"/>
        <v>0</v>
      </c>
      <c r="BL220" s="16" t="s">
        <v>113</v>
      </c>
      <c r="BM220" s="146" t="s">
        <v>453</v>
      </c>
    </row>
    <row r="221" spans="1:65" s="2" customFormat="1" ht="14.45" customHeight="1" x14ac:dyDescent="0.2">
      <c r="A221" s="28"/>
      <c r="B221" s="135"/>
      <c r="C221" s="164" t="s">
        <v>454</v>
      </c>
      <c r="D221" s="164" t="s">
        <v>216</v>
      </c>
      <c r="E221" s="165" t="s">
        <v>455</v>
      </c>
      <c r="F221" s="166" t="s">
        <v>456</v>
      </c>
      <c r="G221" s="167" t="s">
        <v>164</v>
      </c>
      <c r="H221" s="168">
        <v>1</v>
      </c>
      <c r="I221" s="168"/>
      <c r="J221" s="168"/>
      <c r="K221" s="169"/>
      <c r="L221" s="170"/>
      <c r="M221" s="171" t="s">
        <v>1</v>
      </c>
      <c r="N221" s="172" t="s">
        <v>37</v>
      </c>
      <c r="O221" s="144">
        <v>0</v>
      </c>
      <c r="P221" s="144">
        <f t="shared" si="18"/>
        <v>0</v>
      </c>
      <c r="Q221" s="144">
        <v>0</v>
      </c>
      <c r="R221" s="144">
        <f t="shared" si="19"/>
        <v>0</v>
      </c>
      <c r="S221" s="144">
        <v>0</v>
      </c>
      <c r="T221" s="145">
        <f t="shared" si="20"/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46" t="s">
        <v>144</v>
      </c>
      <c r="AT221" s="146" t="s">
        <v>216</v>
      </c>
      <c r="AU221" s="146" t="s">
        <v>114</v>
      </c>
      <c r="AY221" s="16" t="s">
        <v>106</v>
      </c>
      <c r="BE221" s="147">
        <f t="shared" si="21"/>
        <v>0</v>
      </c>
      <c r="BF221" s="147">
        <f t="shared" si="22"/>
        <v>0</v>
      </c>
      <c r="BG221" s="147">
        <f t="shared" si="23"/>
        <v>0</v>
      </c>
      <c r="BH221" s="147">
        <f t="shared" si="24"/>
        <v>0</v>
      </c>
      <c r="BI221" s="147">
        <f t="shared" si="25"/>
        <v>0</v>
      </c>
      <c r="BJ221" s="16" t="s">
        <v>114</v>
      </c>
      <c r="BK221" s="148">
        <f t="shared" si="26"/>
        <v>0</v>
      </c>
      <c r="BL221" s="16" t="s">
        <v>113</v>
      </c>
      <c r="BM221" s="146" t="s">
        <v>457</v>
      </c>
    </row>
    <row r="222" spans="1:65" s="2" customFormat="1" ht="14.45" customHeight="1" x14ac:dyDescent="0.2">
      <c r="A222" s="28"/>
      <c r="B222" s="135"/>
      <c r="C222" s="164" t="s">
        <v>458</v>
      </c>
      <c r="D222" s="164" t="s">
        <v>216</v>
      </c>
      <c r="E222" s="165" t="s">
        <v>459</v>
      </c>
      <c r="F222" s="166" t="s">
        <v>460</v>
      </c>
      <c r="G222" s="167" t="s">
        <v>164</v>
      </c>
      <c r="H222" s="168">
        <v>27</v>
      </c>
      <c r="I222" s="168"/>
      <c r="J222" s="168"/>
      <c r="K222" s="169"/>
      <c r="L222" s="170"/>
      <c r="M222" s="171" t="s">
        <v>1</v>
      </c>
      <c r="N222" s="172" t="s">
        <v>37</v>
      </c>
      <c r="O222" s="144">
        <v>0</v>
      </c>
      <c r="P222" s="144">
        <f t="shared" si="18"/>
        <v>0</v>
      </c>
      <c r="Q222" s="144">
        <v>0</v>
      </c>
      <c r="R222" s="144">
        <f t="shared" si="19"/>
        <v>0</v>
      </c>
      <c r="S222" s="144">
        <v>0</v>
      </c>
      <c r="T222" s="145">
        <f t="shared" si="20"/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46" t="s">
        <v>144</v>
      </c>
      <c r="AT222" s="146" t="s">
        <v>216</v>
      </c>
      <c r="AU222" s="146" t="s">
        <v>114</v>
      </c>
      <c r="AY222" s="16" t="s">
        <v>106</v>
      </c>
      <c r="BE222" s="147">
        <f t="shared" si="21"/>
        <v>0</v>
      </c>
      <c r="BF222" s="147">
        <f t="shared" si="22"/>
        <v>0</v>
      </c>
      <c r="BG222" s="147">
        <f t="shared" si="23"/>
        <v>0</v>
      </c>
      <c r="BH222" s="147">
        <f t="shared" si="24"/>
        <v>0</v>
      </c>
      <c r="BI222" s="147">
        <f t="shared" si="25"/>
        <v>0</v>
      </c>
      <c r="BJ222" s="16" t="s">
        <v>114</v>
      </c>
      <c r="BK222" s="148">
        <f t="shared" si="26"/>
        <v>0</v>
      </c>
      <c r="BL222" s="16" t="s">
        <v>113</v>
      </c>
      <c r="BM222" s="146" t="s">
        <v>461</v>
      </c>
    </row>
    <row r="223" spans="1:65" s="2" customFormat="1" ht="14.45" customHeight="1" x14ac:dyDescent="0.2">
      <c r="A223" s="28"/>
      <c r="B223" s="135"/>
      <c r="C223" s="164" t="s">
        <v>462</v>
      </c>
      <c r="D223" s="164" t="s">
        <v>216</v>
      </c>
      <c r="E223" s="165" t="s">
        <v>463</v>
      </c>
      <c r="F223" s="166" t="s">
        <v>464</v>
      </c>
      <c r="G223" s="167" t="s">
        <v>164</v>
      </c>
      <c r="H223" s="168">
        <v>13</v>
      </c>
      <c r="I223" s="168"/>
      <c r="J223" s="168"/>
      <c r="K223" s="169"/>
      <c r="L223" s="170"/>
      <c r="M223" s="171" t="s">
        <v>1</v>
      </c>
      <c r="N223" s="172" t="s">
        <v>37</v>
      </c>
      <c r="O223" s="144">
        <v>0</v>
      </c>
      <c r="P223" s="144">
        <f t="shared" si="18"/>
        <v>0</v>
      </c>
      <c r="Q223" s="144">
        <v>0</v>
      </c>
      <c r="R223" s="144">
        <f t="shared" si="19"/>
        <v>0</v>
      </c>
      <c r="S223" s="144">
        <v>0</v>
      </c>
      <c r="T223" s="145">
        <f t="shared" si="20"/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46" t="s">
        <v>144</v>
      </c>
      <c r="AT223" s="146" t="s">
        <v>216</v>
      </c>
      <c r="AU223" s="146" t="s">
        <v>114</v>
      </c>
      <c r="AY223" s="16" t="s">
        <v>106</v>
      </c>
      <c r="BE223" s="147">
        <f t="shared" si="21"/>
        <v>0</v>
      </c>
      <c r="BF223" s="147">
        <f t="shared" si="22"/>
        <v>0</v>
      </c>
      <c r="BG223" s="147">
        <f t="shared" si="23"/>
        <v>0</v>
      </c>
      <c r="BH223" s="147">
        <f t="shared" si="24"/>
        <v>0</v>
      </c>
      <c r="BI223" s="147">
        <f t="shared" si="25"/>
        <v>0</v>
      </c>
      <c r="BJ223" s="16" t="s">
        <v>114</v>
      </c>
      <c r="BK223" s="148">
        <f t="shared" si="26"/>
        <v>0</v>
      </c>
      <c r="BL223" s="16" t="s">
        <v>113</v>
      </c>
      <c r="BM223" s="146" t="s">
        <v>465</v>
      </c>
    </row>
    <row r="224" spans="1:65" s="2" customFormat="1" ht="14.45" customHeight="1" x14ac:dyDescent="0.2">
      <c r="A224" s="28"/>
      <c r="B224" s="135"/>
      <c r="C224" s="164" t="s">
        <v>466</v>
      </c>
      <c r="D224" s="164" t="s">
        <v>216</v>
      </c>
      <c r="E224" s="165" t="s">
        <v>467</v>
      </c>
      <c r="F224" s="166" t="s">
        <v>468</v>
      </c>
      <c r="G224" s="167" t="s">
        <v>164</v>
      </c>
      <c r="H224" s="168">
        <v>130</v>
      </c>
      <c r="I224" s="168"/>
      <c r="J224" s="168"/>
      <c r="K224" s="169"/>
      <c r="L224" s="170"/>
      <c r="M224" s="171" t="s">
        <v>1</v>
      </c>
      <c r="N224" s="172" t="s">
        <v>37</v>
      </c>
      <c r="O224" s="144">
        <v>0</v>
      </c>
      <c r="P224" s="144">
        <f t="shared" si="18"/>
        <v>0</v>
      </c>
      <c r="Q224" s="144">
        <v>0</v>
      </c>
      <c r="R224" s="144">
        <f t="shared" si="19"/>
        <v>0</v>
      </c>
      <c r="S224" s="144">
        <v>0</v>
      </c>
      <c r="T224" s="145">
        <f t="shared" si="20"/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46" t="s">
        <v>144</v>
      </c>
      <c r="AT224" s="146" t="s">
        <v>216</v>
      </c>
      <c r="AU224" s="146" t="s">
        <v>114</v>
      </c>
      <c r="AY224" s="16" t="s">
        <v>106</v>
      </c>
      <c r="BE224" s="147">
        <f t="shared" si="21"/>
        <v>0</v>
      </c>
      <c r="BF224" s="147">
        <f t="shared" si="22"/>
        <v>0</v>
      </c>
      <c r="BG224" s="147">
        <f t="shared" si="23"/>
        <v>0</v>
      </c>
      <c r="BH224" s="147">
        <f t="shared" si="24"/>
        <v>0</v>
      </c>
      <c r="BI224" s="147">
        <f t="shared" si="25"/>
        <v>0</v>
      </c>
      <c r="BJ224" s="16" t="s">
        <v>114</v>
      </c>
      <c r="BK224" s="148">
        <f t="shared" si="26"/>
        <v>0</v>
      </c>
      <c r="BL224" s="16" t="s">
        <v>113</v>
      </c>
      <c r="BM224" s="146" t="s">
        <v>469</v>
      </c>
    </row>
    <row r="225" spans="1:65" s="2" customFormat="1" ht="14.45" customHeight="1" x14ac:dyDescent="0.2">
      <c r="A225" s="28"/>
      <c r="B225" s="135"/>
      <c r="C225" s="164" t="s">
        <v>470</v>
      </c>
      <c r="D225" s="164" t="s">
        <v>216</v>
      </c>
      <c r="E225" s="165" t="s">
        <v>471</v>
      </c>
      <c r="F225" s="166" t="s">
        <v>472</v>
      </c>
      <c r="G225" s="167" t="s">
        <v>164</v>
      </c>
      <c r="H225" s="168">
        <v>30</v>
      </c>
      <c r="I225" s="168"/>
      <c r="J225" s="168"/>
      <c r="K225" s="169"/>
      <c r="L225" s="170"/>
      <c r="M225" s="171" t="s">
        <v>1</v>
      </c>
      <c r="N225" s="172" t="s">
        <v>37</v>
      </c>
      <c r="O225" s="144">
        <v>0</v>
      </c>
      <c r="P225" s="144">
        <f t="shared" ref="P225:P256" si="27">O225*H225</f>
        <v>0</v>
      </c>
      <c r="Q225" s="144">
        <v>0</v>
      </c>
      <c r="R225" s="144">
        <f t="shared" ref="R225:R256" si="28">Q225*H225</f>
        <v>0</v>
      </c>
      <c r="S225" s="144">
        <v>0</v>
      </c>
      <c r="T225" s="145">
        <f t="shared" ref="T225:T256" si="29">S225*H225</f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46" t="s">
        <v>144</v>
      </c>
      <c r="AT225" s="146" t="s">
        <v>216</v>
      </c>
      <c r="AU225" s="146" t="s">
        <v>114</v>
      </c>
      <c r="AY225" s="16" t="s">
        <v>106</v>
      </c>
      <c r="BE225" s="147">
        <f t="shared" ref="BE225:BE256" si="30">IF(N225="základná",J225,0)</f>
        <v>0</v>
      </c>
      <c r="BF225" s="147">
        <f t="shared" ref="BF225:BF256" si="31">IF(N225="znížená",J225,0)</f>
        <v>0</v>
      </c>
      <c r="BG225" s="147">
        <f t="shared" ref="BG225:BG256" si="32">IF(N225="zákl. prenesená",J225,0)</f>
        <v>0</v>
      </c>
      <c r="BH225" s="147">
        <f t="shared" ref="BH225:BH256" si="33">IF(N225="zníž. prenesená",J225,0)</f>
        <v>0</v>
      </c>
      <c r="BI225" s="147">
        <f t="shared" ref="BI225:BI256" si="34">IF(N225="nulová",J225,0)</f>
        <v>0</v>
      </c>
      <c r="BJ225" s="16" t="s">
        <v>114</v>
      </c>
      <c r="BK225" s="148">
        <f t="shared" ref="BK225:BK256" si="35">ROUND(I225*H225,3)</f>
        <v>0</v>
      </c>
      <c r="BL225" s="16" t="s">
        <v>113</v>
      </c>
      <c r="BM225" s="146" t="s">
        <v>473</v>
      </c>
    </row>
    <row r="226" spans="1:65" s="2" customFormat="1" ht="14.45" customHeight="1" x14ac:dyDescent="0.2">
      <c r="A226" s="28"/>
      <c r="B226" s="135"/>
      <c r="C226" s="164" t="s">
        <v>474</v>
      </c>
      <c r="D226" s="164" t="s">
        <v>216</v>
      </c>
      <c r="E226" s="165" t="s">
        <v>475</v>
      </c>
      <c r="F226" s="166" t="s">
        <v>476</v>
      </c>
      <c r="G226" s="167" t="s">
        <v>164</v>
      </c>
      <c r="H226" s="168">
        <v>70</v>
      </c>
      <c r="I226" s="168"/>
      <c r="J226" s="168"/>
      <c r="K226" s="169"/>
      <c r="L226" s="170"/>
      <c r="M226" s="171" t="s">
        <v>1</v>
      </c>
      <c r="N226" s="172" t="s">
        <v>37</v>
      </c>
      <c r="O226" s="144">
        <v>0</v>
      </c>
      <c r="P226" s="144">
        <f t="shared" si="27"/>
        <v>0</v>
      </c>
      <c r="Q226" s="144">
        <v>0</v>
      </c>
      <c r="R226" s="144">
        <f t="shared" si="28"/>
        <v>0</v>
      </c>
      <c r="S226" s="144">
        <v>0</v>
      </c>
      <c r="T226" s="145">
        <f t="shared" si="29"/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46" t="s">
        <v>144</v>
      </c>
      <c r="AT226" s="146" t="s">
        <v>216</v>
      </c>
      <c r="AU226" s="146" t="s">
        <v>114</v>
      </c>
      <c r="AY226" s="16" t="s">
        <v>106</v>
      </c>
      <c r="BE226" s="147">
        <f t="shared" si="30"/>
        <v>0</v>
      </c>
      <c r="BF226" s="147">
        <f t="shared" si="31"/>
        <v>0</v>
      </c>
      <c r="BG226" s="147">
        <f t="shared" si="32"/>
        <v>0</v>
      </c>
      <c r="BH226" s="147">
        <f t="shared" si="33"/>
        <v>0</v>
      </c>
      <c r="BI226" s="147">
        <f t="shared" si="34"/>
        <v>0</v>
      </c>
      <c r="BJ226" s="16" t="s">
        <v>114</v>
      </c>
      <c r="BK226" s="148">
        <f t="shared" si="35"/>
        <v>0</v>
      </c>
      <c r="BL226" s="16" t="s">
        <v>113</v>
      </c>
      <c r="BM226" s="146" t="s">
        <v>477</v>
      </c>
    </row>
    <row r="227" spans="1:65" s="2" customFormat="1" ht="14.45" customHeight="1" x14ac:dyDescent="0.2">
      <c r="A227" s="28"/>
      <c r="B227" s="135"/>
      <c r="C227" s="164" t="s">
        <v>478</v>
      </c>
      <c r="D227" s="164" t="s">
        <v>216</v>
      </c>
      <c r="E227" s="165" t="s">
        <v>479</v>
      </c>
      <c r="F227" s="166" t="s">
        <v>480</v>
      </c>
      <c r="G227" s="167" t="s">
        <v>164</v>
      </c>
      <c r="H227" s="168">
        <v>15</v>
      </c>
      <c r="I227" s="168"/>
      <c r="J227" s="168"/>
      <c r="K227" s="169"/>
      <c r="L227" s="170"/>
      <c r="M227" s="171" t="s">
        <v>1</v>
      </c>
      <c r="N227" s="172" t="s">
        <v>37</v>
      </c>
      <c r="O227" s="144">
        <v>0</v>
      </c>
      <c r="P227" s="144">
        <f t="shared" si="27"/>
        <v>0</v>
      </c>
      <c r="Q227" s="144">
        <v>0</v>
      </c>
      <c r="R227" s="144">
        <f t="shared" si="28"/>
        <v>0</v>
      </c>
      <c r="S227" s="144">
        <v>0</v>
      </c>
      <c r="T227" s="145">
        <f t="shared" si="29"/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46" t="s">
        <v>144</v>
      </c>
      <c r="AT227" s="146" t="s">
        <v>216</v>
      </c>
      <c r="AU227" s="146" t="s">
        <v>114</v>
      </c>
      <c r="AY227" s="16" t="s">
        <v>106</v>
      </c>
      <c r="BE227" s="147">
        <f t="shared" si="30"/>
        <v>0</v>
      </c>
      <c r="BF227" s="147">
        <f t="shared" si="31"/>
        <v>0</v>
      </c>
      <c r="BG227" s="147">
        <f t="shared" si="32"/>
        <v>0</v>
      </c>
      <c r="BH227" s="147">
        <f t="shared" si="33"/>
        <v>0</v>
      </c>
      <c r="BI227" s="147">
        <f t="shared" si="34"/>
        <v>0</v>
      </c>
      <c r="BJ227" s="16" t="s">
        <v>114</v>
      </c>
      <c r="BK227" s="148">
        <f t="shared" si="35"/>
        <v>0</v>
      </c>
      <c r="BL227" s="16" t="s">
        <v>113</v>
      </c>
      <c r="BM227" s="146" t="s">
        <v>481</v>
      </c>
    </row>
    <row r="228" spans="1:65" s="2" customFormat="1" ht="14.45" customHeight="1" x14ac:dyDescent="0.2">
      <c r="A228" s="28"/>
      <c r="B228" s="135"/>
      <c r="C228" s="164" t="s">
        <v>482</v>
      </c>
      <c r="D228" s="164" t="s">
        <v>216</v>
      </c>
      <c r="E228" s="165" t="s">
        <v>483</v>
      </c>
      <c r="F228" s="166" t="s">
        <v>234</v>
      </c>
      <c r="G228" s="167" t="s">
        <v>164</v>
      </c>
      <c r="H228" s="168">
        <v>30</v>
      </c>
      <c r="I228" s="168"/>
      <c r="J228" s="168"/>
      <c r="K228" s="169"/>
      <c r="L228" s="170"/>
      <c r="M228" s="171" t="s">
        <v>1</v>
      </c>
      <c r="N228" s="172" t="s">
        <v>37</v>
      </c>
      <c r="O228" s="144">
        <v>0</v>
      </c>
      <c r="P228" s="144">
        <f t="shared" si="27"/>
        <v>0</v>
      </c>
      <c r="Q228" s="144">
        <v>0</v>
      </c>
      <c r="R228" s="144">
        <f t="shared" si="28"/>
        <v>0</v>
      </c>
      <c r="S228" s="144">
        <v>0</v>
      </c>
      <c r="T228" s="145">
        <f t="shared" si="29"/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46" t="s">
        <v>144</v>
      </c>
      <c r="AT228" s="146" t="s">
        <v>216</v>
      </c>
      <c r="AU228" s="146" t="s">
        <v>114</v>
      </c>
      <c r="AY228" s="16" t="s">
        <v>106</v>
      </c>
      <c r="BE228" s="147">
        <f t="shared" si="30"/>
        <v>0</v>
      </c>
      <c r="BF228" s="147">
        <f t="shared" si="31"/>
        <v>0</v>
      </c>
      <c r="BG228" s="147">
        <f t="shared" si="32"/>
        <v>0</v>
      </c>
      <c r="BH228" s="147">
        <f t="shared" si="33"/>
        <v>0</v>
      </c>
      <c r="BI228" s="147">
        <f t="shared" si="34"/>
        <v>0</v>
      </c>
      <c r="BJ228" s="16" t="s">
        <v>114</v>
      </c>
      <c r="BK228" s="148">
        <f t="shared" si="35"/>
        <v>0</v>
      </c>
      <c r="BL228" s="16" t="s">
        <v>113</v>
      </c>
      <c r="BM228" s="146" t="s">
        <v>484</v>
      </c>
    </row>
    <row r="229" spans="1:65" s="2" customFormat="1" ht="14.45" customHeight="1" x14ac:dyDescent="0.2">
      <c r="A229" s="28"/>
      <c r="B229" s="135"/>
      <c r="C229" s="164" t="s">
        <v>485</v>
      </c>
      <c r="D229" s="164" t="s">
        <v>216</v>
      </c>
      <c r="E229" s="165" t="s">
        <v>486</v>
      </c>
      <c r="F229" s="166" t="s">
        <v>487</v>
      </c>
      <c r="G229" s="167" t="s">
        <v>164</v>
      </c>
      <c r="H229" s="168">
        <v>100</v>
      </c>
      <c r="I229" s="168"/>
      <c r="J229" s="168"/>
      <c r="K229" s="169"/>
      <c r="L229" s="170"/>
      <c r="M229" s="171" t="s">
        <v>1</v>
      </c>
      <c r="N229" s="172" t="s">
        <v>37</v>
      </c>
      <c r="O229" s="144">
        <v>0</v>
      </c>
      <c r="P229" s="144">
        <f t="shared" si="27"/>
        <v>0</v>
      </c>
      <c r="Q229" s="144">
        <v>0</v>
      </c>
      <c r="R229" s="144">
        <f t="shared" si="28"/>
        <v>0</v>
      </c>
      <c r="S229" s="144">
        <v>0</v>
      </c>
      <c r="T229" s="145">
        <f t="shared" si="29"/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46" t="s">
        <v>144</v>
      </c>
      <c r="AT229" s="146" t="s">
        <v>216</v>
      </c>
      <c r="AU229" s="146" t="s">
        <v>114</v>
      </c>
      <c r="AY229" s="16" t="s">
        <v>106</v>
      </c>
      <c r="BE229" s="147">
        <f t="shared" si="30"/>
        <v>0</v>
      </c>
      <c r="BF229" s="147">
        <f t="shared" si="31"/>
        <v>0</v>
      </c>
      <c r="BG229" s="147">
        <f t="shared" si="32"/>
        <v>0</v>
      </c>
      <c r="BH229" s="147">
        <f t="shared" si="33"/>
        <v>0</v>
      </c>
      <c r="BI229" s="147">
        <f t="shared" si="34"/>
        <v>0</v>
      </c>
      <c r="BJ229" s="16" t="s">
        <v>114</v>
      </c>
      <c r="BK229" s="148">
        <f t="shared" si="35"/>
        <v>0</v>
      </c>
      <c r="BL229" s="16" t="s">
        <v>113</v>
      </c>
      <c r="BM229" s="146" t="s">
        <v>488</v>
      </c>
    </row>
    <row r="230" spans="1:65" s="2" customFormat="1" ht="14.45" customHeight="1" x14ac:dyDescent="0.2">
      <c r="A230" s="28"/>
      <c r="B230" s="135"/>
      <c r="C230" s="164" t="s">
        <v>489</v>
      </c>
      <c r="D230" s="164" t="s">
        <v>216</v>
      </c>
      <c r="E230" s="165" t="s">
        <v>490</v>
      </c>
      <c r="F230" s="166" t="s">
        <v>491</v>
      </c>
      <c r="G230" s="167" t="s">
        <v>164</v>
      </c>
      <c r="H230" s="168">
        <v>30</v>
      </c>
      <c r="I230" s="168"/>
      <c r="J230" s="168"/>
      <c r="K230" s="169"/>
      <c r="L230" s="170"/>
      <c r="M230" s="171" t="s">
        <v>1</v>
      </c>
      <c r="N230" s="172" t="s">
        <v>37</v>
      </c>
      <c r="O230" s="144">
        <v>0</v>
      </c>
      <c r="P230" s="144">
        <f t="shared" si="27"/>
        <v>0</v>
      </c>
      <c r="Q230" s="144">
        <v>0</v>
      </c>
      <c r="R230" s="144">
        <f t="shared" si="28"/>
        <v>0</v>
      </c>
      <c r="S230" s="144">
        <v>0</v>
      </c>
      <c r="T230" s="145">
        <f t="shared" si="29"/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46" t="s">
        <v>144</v>
      </c>
      <c r="AT230" s="146" t="s">
        <v>216</v>
      </c>
      <c r="AU230" s="146" t="s">
        <v>114</v>
      </c>
      <c r="AY230" s="16" t="s">
        <v>106</v>
      </c>
      <c r="BE230" s="147">
        <f t="shared" si="30"/>
        <v>0</v>
      </c>
      <c r="BF230" s="147">
        <f t="shared" si="31"/>
        <v>0</v>
      </c>
      <c r="BG230" s="147">
        <f t="shared" si="32"/>
        <v>0</v>
      </c>
      <c r="BH230" s="147">
        <f t="shared" si="33"/>
        <v>0</v>
      </c>
      <c r="BI230" s="147">
        <f t="shared" si="34"/>
        <v>0</v>
      </c>
      <c r="BJ230" s="16" t="s">
        <v>114</v>
      </c>
      <c r="BK230" s="148">
        <f t="shared" si="35"/>
        <v>0</v>
      </c>
      <c r="BL230" s="16" t="s">
        <v>113</v>
      </c>
      <c r="BM230" s="146" t="s">
        <v>492</v>
      </c>
    </row>
    <row r="231" spans="1:65" s="2" customFormat="1" ht="24.2" customHeight="1" x14ac:dyDescent="0.2">
      <c r="A231" s="28"/>
      <c r="B231" s="135"/>
      <c r="C231" s="164" t="s">
        <v>493</v>
      </c>
      <c r="D231" s="164" t="s">
        <v>216</v>
      </c>
      <c r="E231" s="165" t="s">
        <v>494</v>
      </c>
      <c r="F231" s="166" t="s">
        <v>495</v>
      </c>
      <c r="G231" s="167" t="s">
        <v>164</v>
      </c>
      <c r="H231" s="168">
        <v>200</v>
      </c>
      <c r="I231" s="168"/>
      <c r="J231" s="168"/>
      <c r="K231" s="169"/>
      <c r="L231" s="170"/>
      <c r="M231" s="171" t="s">
        <v>1</v>
      </c>
      <c r="N231" s="172" t="s">
        <v>37</v>
      </c>
      <c r="O231" s="144">
        <v>0</v>
      </c>
      <c r="P231" s="144">
        <f t="shared" si="27"/>
        <v>0</v>
      </c>
      <c r="Q231" s="144">
        <v>0</v>
      </c>
      <c r="R231" s="144">
        <f t="shared" si="28"/>
        <v>0</v>
      </c>
      <c r="S231" s="144">
        <v>0</v>
      </c>
      <c r="T231" s="145">
        <f t="shared" si="29"/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46" t="s">
        <v>144</v>
      </c>
      <c r="AT231" s="146" t="s">
        <v>216</v>
      </c>
      <c r="AU231" s="146" t="s">
        <v>114</v>
      </c>
      <c r="AY231" s="16" t="s">
        <v>106</v>
      </c>
      <c r="BE231" s="147">
        <f t="shared" si="30"/>
        <v>0</v>
      </c>
      <c r="BF231" s="147">
        <f t="shared" si="31"/>
        <v>0</v>
      </c>
      <c r="BG231" s="147">
        <f t="shared" si="32"/>
        <v>0</v>
      </c>
      <c r="BH231" s="147">
        <f t="shared" si="33"/>
        <v>0</v>
      </c>
      <c r="BI231" s="147">
        <f t="shared" si="34"/>
        <v>0</v>
      </c>
      <c r="BJ231" s="16" t="s">
        <v>114</v>
      </c>
      <c r="BK231" s="148">
        <f t="shared" si="35"/>
        <v>0</v>
      </c>
      <c r="BL231" s="16" t="s">
        <v>113</v>
      </c>
      <c r="BM231" s="146" t="s">
        <v>496</v>
      </c>
    </row>
    <row r="232" spans="1:65" s="2" customFormat="1" ht="24.2" customHeight="1" x14ac:dyDescent="0.2">
      <c r="A232" s="28"/>
      <c r="B232" s="135"/>
      <c r="C232" s="164" t="s">
        <v>497</v>
      </c>
      <c r="D232" s="164" t="s">
        <v>216</v>
      </c>
      <c r="E232" s="165" t="s">
        <v>498</v>
      </c>
      <c r="F232" s="166" t="s">
        <v>499</v>
      </c>
      <c r="G232" s="167" t="s">
        <v>164</v>
      </c>
      <c r="H232" s="168">
        <v>1872</v>
      </c>
      <c r="I232" s="168"/>
      <c r="J232" s="168"/>
      <c r="K232" s="169"/>
      <c r="L232" s="170"/>
      <c r="M232" s="171" t="s">
        <v>1</v>
      </c>
      <c r="N232" s="172" t="s">
        <v>37</v>
      </c>
      <c r="O232" s="144">
        <v>0</v>
      </c>
      <c r="P232" s="144">
        <f t="shared" si="27"/>
        <v>0</v>
      </c>
      <c r="Q232" s="144">
        <v>0</v>
      </c>
      <c r="R232" s="144">
        <f t="shared" si="28"/>
        <v>0</v>
      </c>
      <c r="S232" s="144">
        <v>0</v>
      </c>
      <c r="T232" s="145">
        <f t="shared" si="29"/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46" t="s">
        <v>144</v>
      </c>
      <c r="AT232" s="146" t="s">
        <v>216</v>
      </c>
      <c r="AU232" s="146" t="s">
        <v>114</v>
      </c>
      <c r="AY232" s="16" t="s">
        <v>106</v>
      </c>
      <c r="BE232" s="147">
        <f t="shared" si="30"/>
        <v>0</v>
      </c>
      <c r="BF232" s="147">
        <f t="shared" si="31"/>
        <v>0</v>
      </c>
      <c r="BG232" s="147">
        <f t="shared" si="32"/>
        <v>0</v>
      </c>
      <c r="BH232" s="147">
        <f t="shared" si="33"/>
        <v>0</v>
      </c>
      <c r="BI232" s="147">
        <f t="shared" si="34"/>
        <v>0</v>
      </c>
      <c r="BJ232" s="16" t="s">
        <v>114</v>
      </c>
      <c r="BK232" s="148">
        <f t="shared" si="35"/>
        <v>0</v>
      </c>
      <c r="BL232" s="16" t="s">
        <v>113</v>
      </c>
      <c r="BM232" s="146" t="s">
        <v>500</v>
      </c>
    </row>
    <row r="233" spans="1:65" s="2" customFormat="1" ht="14.45" customHeight="1" x14ac:dyDescent="0.2">
      <c r="A233" s="28"/>
      <c r="B233" s="135"/>
      <c r="C233" s="164" t="s">
        <v>501</v>
      </c>
      <c r="D233" s="164" t="s">
        <v>216</v>
      </c>
      <c r="E233" s="165" t="s">
        <v>502</v>
      </c>
      <c r="F233" s="166" t="s">
        <v>503</v>
      </c>
      <c r="G233" s="167" t="s">
        <v>164</v>
      </c>
      <c r="H233" s="168">
        <v>30</v>
      </c>
      <c r="I233" s="168"/>
      <c r="J233" s="168"/>
      <c r="K233" s="169"/>
      <c r="L233" s="170"/>
      <c r="M233" s="171" t="s">
        <v>1</v>
      </c>
      <c r="N233" s="172" t="s">
        <v>37</v>
      </c>
      <c r="O233" s="144">
        <v>0</v>
      </c>
      <c r="P233" s="144">
        <f t="shared" si="27"/>
        <v>0</v>
      </c>
      <c r="Q233" s="144">
        <v>0</v>
      </c>
      <c r="R233" s="144">
        <f t="shared" si="28"/>
        <v>0</v>
      </c>
      <c r="S233" s="144">
        <v>0</v>
      </c>
      <c r="T233" s="145">
        <f t="shared" si="29"/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46" t="s">
        <v>144</v>
      </c>
      <c r="AT233" s="146" t="s">
        <v>216</v>
      </c>
      <c r="AU233" s="146" t="s">
        <v>114</v>
      </c>
      <c r="AY233" s="16" t="s">
        <v>106</v>
      </c>
      <c r="BE233" s="147">
        <f t="shared" si="30"/>
        <v>0</v>
      </c>
      <c r="BF233" s="147">
        <f t="shared" si="31"/>
        <v>0</v>
      </c>
      <c r="BG233" s="147">
        <f t="shared" si="32"/>
        <v>0</v>
      </c>
      <c r="BH233" s="147">
        <f t="shared" si="33"/>
        <v>0</v>
      </c>
      <c r="BI233" s="147">
        <f t="shared" si="34"/>
        <v>0</v>
      </c>
      <c r="BJ233" s="16" t="s">
        <v>114</v>
      </c>
      <c r="BK233" s="148">
        <f t="shared" si="35"/>
        <v>0</v>
      </c>
      <c r="BL233" s="16" t="s">
        <v>113</v>
      </c>
      <c r="BM233" s="146" t="s">
        <v>504</v>
      </c>
    </row>
    <row r="234" spans="1:65" s="2" customFormat="1" ht="14.45" customHeight="1" x14ac:dyDescent="0.2">
      <c r="A234" s="28"/>
      <c r="B234" s="135"/>
      <c r="C234" s="164" t="s">
        <v>505</v>
      </c>
      <c r="D234" s="164" t="s">
        <v>216</v>
      </c>
      <c r="E234" s="165" t="s">
        <v>506</v>
      </c>
      <c r="F234" s="166" t="s">
        <v>507</v>
      </c>
      <c r="G234" s="167" t="s">
        <v>164</v>
      </c>
      <c r="H234" s="168">
        <v>50</v>
      </c>
      <c r="I234" s="168"/>
      <c r="J234" s="168"/>
      <c r="K234" s="169"/>
      <c r="L234" s="170"/>
      <c r="M234" s="171" t="s">
        <v>1</v>
      </c>
      <c r="N234" s="172" t="s">
        <v>37</v>
      </c>
      <c r="O234" s="144">
        <v>0</v>
      </c>
      <c r="P234" s="144">
        <f t="shared" si="27"/>
        <v>0</v>
      </c>
      <c r="Q234" s="144">
        <v>0</v>
      </c>
      <c r="R234" s="144">
        <f t="shared" si="28"/>
        <v>0</v>
      </c>
      <c r="S234" s="144">
        <v>0</v>
      </c>
      <c r="T234" s="145">
        <f t="shared" si="29"/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46" t="s">
        <v>144</v>
      </c>
      <c r="AT234" s="146" t="s">
        <v>216</v>
      </c>
      <c r="AU234" s="146" t="s">
        <v>114</v>
      </c>
      <c r="AY234" s="16" t="s">
        <v>106</v>
      </c>
      <c r="BE234" s="147">
        <f t="shared" si="30"/>
        <v>0</v>
      </c>
      <c r="BF234" s="147">
        <f t="shared" si="31"/>
        <v>0</v>
      </c>
      <c r="BG234" s="147">
        <f t="shared" si="32"/>
        <v>0</v>
      </c>
      <c r="BH234" s="147">
        <f t="shared" si="33"/>
        <v>0</v>
      </c>
      <c r="BI234" s="147">
        <f t="shared" si="34"/>
        <v>0</v>
      </c>
      <c r="BJ234" s="16" t="s">
        <v>114</v>
      </c>
      <c r="BK234" s="148">
        <f t="shared" si="35"/>
        <v>0</v>
      </c>
      <c r="BL234" s="16" t="s">
        <v>113</v>
      </c>
      <c r="BM234" s="146" t="s">
        <v>508</v>
      </c>
    </row>
    <row r="235" spans="1:65" s="2" customFormat="1" ht="14.45" customHeight="1" x14ac:dyDescent="0.2">
      <c r="A235" s="28"/>
      <c r="B235" s="135"/>
      <c r="C235" s="164" t="s">
        <v>509</v>
      </c>
      <c r="D235" s="164" t="s">
        <v>216</v>
      </c>
      <c r="E235" s="165" t="s">
        <v>510</v>
      </c>
      <c r="F235" s="166" t="s">
        <v>511</v>
      </c>
      <c r="G235" s="167" t="s">
        <v>164</v>
      </c>
      <c r="H235" s="168">
        <v>150</v>
      </c>
      <c r="I235" s="168"/>
      <c r="J235" s="168"/>
      <c r="K235" s="169"/>
      <c r="L235" s="170"/>
      <c r="M235" s="171" t="s">
        <v>1</v>
      </c>
      <c r="N235" s="172" t="s">
        <v>37</v>
      </c>
      <c r="O235" s="144">
        <v>0</v>
      </c>
      <c r="P235" s="144">
        <f t="shared" si="27"/>
        <v>0</v>
      </c>
      <c r="Q235" s="144">
        <v>0</v>
      </c>
      <c r="R235" s="144">
        <f t="shared" si="28"/>
        <v>0</v>
      </c>
      <c r="S235" s="144">
        <v>0</v>
      </c>
      <c r="T235" s="145">
        <f t="shared" si="29"/>
        <v>0</v>
      </c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R235" s="146" t="s">
        <v>144</v>
      </c>
      <c r="AT235" s="146" t="s">
        <v>216</v>
      </c>
      <c r="AU235" s="146" t="s">
        <v>114</v>
      </c>
      <c r="AY235" s="16" t="s">
        <v>106</v>
      </c>
      <c r="BE235" s="147">
        <f t="shared" si="30"/>
        <v>0</v>
      </c>
      <c r="BF235" s="147">
        <f t="shared" si="31"/>
        <v>0</v>
      </c>
      <c r="BG235" s="147">
        <f t="shared" si="32"/>
        <v>0</v>
      </c>
      <c r="BH235" s="147">
        <f t="shared" si="33"/>
        <v>0</v>
      </c>
      <c r="BI235" s="147">
        <f t="shared" si="34"/>
        <v>0</v>
      </c>
      <c r="BJ235" s="16" t="s">
        <v>114</v>
      </c>
      <c r="BK235" s="148">
        <f t="shared" si="35"/>
        <v>0</v>
      </c>
      <c r="BL235" s="16" t="s">
        <v>113</v>
      </c>
      <c r="BM235" s="146" t="s">
        <v>512</v>
      </c>
    </row>
    <row r="236" spans="1:65" s="2" customFormat="1" ht="14.45" customHeight="1" x14ac:dyDescent="0.2">
      <c r="A236" s="28"/>
      <c r="B236" s="135"/>
      <c r="C236" s="164" t="s">
        <v>513</v>
      </c>
      <c r="D236" s="164" t="s">
        <v>216</v>
      </c>
      <c r="E236" s="165" t="s">
        <v>514</v>
      </c>
      <c r="F236" s="166" t="s">
        <v>515</v>
      </c>
      <c r="G236" s="167" t="s">
        <v>164</v>
      </c>
      <c r="H236" s="168">
        <v>35</v>
      </c>
      <c r="I236" s="168"/>
      <c r="J236" s="168"/>
      <c r="K236" s="169"/>
      <c r="L236" s="170"/>
      <c r="M236" s="171" t="s">
        <v>1</v>
      </c>
      <c r="N236" s="172" t="s">
        <v>37</v>
      </c>
      <c r="O236" s="144">
        <v>0</v>
      </c>
      <c r="P236" s="144">
        <f t="shared" si="27"/>
        <v>0</v>
      </c>
      <c r="Q236" s="144">
        <v>0</v>
      </c>
      <c r="R236" s="144">
        <f t="shared" si="28"/>
        <v>0</v>
      </c>
      <c r="S236" s="144">
        <v>0</v>
      </c>
      <c r="T236" s="145">
        <f t="shared" si="29"/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46" t="s">
        <v>144</v>
      </c>
      <c r="AT236" s="146" t="s">
        <v>216</v>
      </c>
      <c r="AU236" s="146" t="s">
        <v>114</v>
      </c>
      <c r="AY236" s="16" t="s">
        <v>106</v>
      </c>
      <c r="BE236" s="147">
        <f t="shared" si="30"/>
        <v>0</v>
      </c>
      <c r="BF236" s="147">
        <f t="shared" si="31"/>
        <v>0</v>
      </c>
      <c r="BG236" s="147">
        <f t="shared" si="32"/>
        <v>0</v>
      </c>
      <c r="BH236" s="147">
        <f t="shared" si="33"/>
        <v>0</v>
      </c>
      <c r="BI236" s="147">
        <f t="shared" si="34"/>
        <v>0</v>
      </c>
      <c r="BJ236" s="16" t="s">
        <v>114</v>
      </c>
      <c r="BK236" s="148">
        <f t="shared" si="35"/>
        <v>0</v>
      </c>
      <c r="BL236" s="16" t="s">
        <v>113</v>
      </c>
      <c r="BM236" s="146" t="s">
        <v>516</v>
      </c>
    </row>
    <row r="237" spans="1:65" s="2" customFormat="1" ht="14.45" customHeight="1" x14ac:dyDescent="0.2">
      <c r="A237" s="28"/>
      <c r="B237" s="135"/>
      <c r="C237" s="164" t="s">
        <v>517</v>
      </c>
      <c r="D237" s="164" t="s">
        <v>216</v>
      </c>
      <c r="E237" s="165" t="s">
        <v>518</v>
      </c>
      <c r="F237" s="166" t="s">
        <v>519</v>
      </c>
      <c r="G237" s="167" t="s">
        <v>112</v>
      </c>
      <c r="H237" s="168">
        <v>1560</v>
      </c>
      <c r="I237" s="168"/>
      <c r="J237" s="168"/>
      <c r="K237" s="169"/>
      <c r="L237" s="170"/>
      <c r="M237" s="171" t="s">
        <v>1</v>
      </c>
      <c r="N237" s="172" t="s">
        <v>37</v>
      </c>
      <c r="O237" s="144">
        <v>0</v>
      </c>
      <c r="P237" s="144">
        <f t="shared" si="27"/>
        <v>0</v>
      </c>
      <c r="Q237" s="144">
        <v>0</v>
      </c>
      <c r="R237" s="144">
        <f t="shared" si="28"/>
        <v>0</v>
      </c>
      <c r="S237" s="144">
        <v>0</v>
      </c>
      <c r="T237" s="145">
        <f t="shared" si="29"/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146" t="s">
        <v>144</v>
      </c>
      <c r="AT237" s="146" t="s">
        <v>216</v>
      </c>
      <c r="AU237" s="146" t="s">
        <v>114</v>
      </c>
      <c r="AY237" s="16" t="s">
        <v>106</v>
      </c>
      <c r="BE237" s="147">
        <f t="shared" si="30"/>
        <v>0</v>
      </c>
      <c r="BF237" s="147">
        <f t="shared" si="31"/>
        <v>0</v>
      </c>
      <c r="BG237" s="147">
        <f t="shared" si="32"/>
        <v>0</v>
      </c>
      <c r="BH237" s="147">
        <f t="shared" si="33"/>
        <v>0</v>
      </c>
      <c r="BI237" s="147">
        <f t="shared" si="34"/>
        <v>0</v>
      </c>
      <c r="BJ237" s="16" t="s">
        <v>114</v>
      </c>
      <c r="BK237" s="148">
        <f t="shared" si="35"/>
        <v>0</v>
      </c>
      <c r="BL237" s="16" t="s">
        <v>113</v>
      </c>
      <c r="BM237" s="146" t="s">
        <v>520</v>
      </c>
    </row>
    <row r="238" spans="1:65" s="2" customFormat="1" ht="24.2" customHeight="1" x14ac:dyDescent="0.2">
      <c r="A238" s="28"/>
      <c r="B238" s="135"/>
      <c r="C238" s="164" t="s">
        <v>521</v>
      </c>
      <c r="D238" s="164" t="s">
        <v>216</v>
      </c>
      <c r="E238" s="165" t="s">
        <v>522</v>
      </c>
      <c r="F238" s="166" t="s">
        <v>523</v>
      </c>
      <c r="G238" s="167" t="s">
        <v>147</v>
      </c>
      <c r="H238" s="168">
        <v>370</v>
      </c>
      <c r="I238" s="168"/>
      <c r="J238" s="168"/>
      <c r="K238" s="169"/>
      <c r="L238" s="170"/>
      <c r="M238" s="171" t="s">
        <v>1</v>
      </c>
      <c r="N238" s="172" t="s">
        <v>37</v>
      </c>
      <c r="O238" s="144">
        <v>0</v>
      </c>
      <c r="P238" s="144">
        <f t="shared" si="27"/>
        <v>0</v>
      </c>
      <c r="Q238" s="144">
        <v>0</v>
      </c>
      <c r="R238" s="144">
        <f t="shared" si="28"/>
        <v>0</v>
      </c>
      <c r="S238" s="144">
        <v>0</v>
      </c>
      <c r="T238" s="145">
        <f t="shared" si="29"/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46" t="s">
        <v>144</v>
      </c>
      <c r="AT238" s="146" t="s">
        <v>216</v>
      </c>
      <c r="AU238" s="146" t="s">
        <v>114</v>
      </c>
      <c r="AY238" s="16" t="s">
        <v>106</v>
      </c>
      <c r="BE238" s="147">
        <f t="shared" si="30"/>
        <v>0</v>
      </c>
      <c r="BF238" s="147">
        <f t="shared" si="31"/>
        <v>0</v>
      </c>
      <c r="BG238" s="147">
        <f t="shared" si="32"/>
        <v>0</v>
      </c>
      <c r="BH238" s="147">
        <f t="shared" si="33"/>
        <v>0</v>
      </c>
      <c r="BI238" s="147">
        <f t="shared" si="34"/>
        <v>0</v>
      </c>
      <c r="BJ238" s="16" t="s">
        <v>114</v>
      </c>
      <c r="BK238" s="148">
        <f t="shared" si="35"/>
        <v>0</v>
      </c>
      <c r="BL238" s="16" t="s">
        <v>113</v>
      </c>
      <c r="BM238" s="146" t="s">
        <v>524</v>
      </c>
    </row>
    <row r="239" spans="1:65" s="2" customFormat="1" ht="24.2" customHeight="1" x14ac:dyDescent="0.2">
      <c r="A239" s="28"/>
      <c r="B239" s="135"/>
      <c r="C239" s="164" t="s">
        <v>525</v>
      </c>
      <c r="D239" s="164" t="s">
        <v>216</v>
      </c>
      <c r="E239" s="165" t="s">
        <v>526</v>
      </c>
      <c r="F239" s="166" t="s">
        <v>527</v>
      </c>
      <c r="G239" s="167" t="s">
        <v>528</v>
      </c>
      <c r="H239" s="168">
        <v>3</v>
      </c>
      <c r="I239" s="168"/>
      <c r="J239" s="168"/>
      <c r="K239" s="169"/>
      <c r="L239" s="170"/>
      <c r="M239" s="171" t="s">
        <v>1</v>
      </c>
      <c r="N239" s="172" t="s">
        <v>37</v>
      </c>
      <c r="O239" s="144">
        <v>0</v>
      </c>
      <c r="P239" s="144">
        <f t="shared" si="27"/>
        <v>0</v>
      </c>
      <c r="Q239" s="144">
        <v>0</v>
      </c>
      <c r="R239" s="144">
        <f t="shared" si="28"/>
        <v>0</v>
      </c>
      <c r="S239" s="144">
        <v>0</v>
      </c>
      <c r="T239" s="145">
        <f t="shared" si="29"/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46" t="s">
        <v>144</v>
      </c>
      <c r="AT239" s="146" t="s">
        <v>216</v>
      </c>
      <c r="AU239" s="146" t="s">
        <v>114</v>
      </c>
      <c r="AY239" s="16" t="s">
        <v>106</v>
      </c>
      <c r="BE239" s="147">
        <f t="shared" si="30"/>
        <v>0</v>
      </c>
      <c r="BF239" s="147">
        <f t="shared" si="31"/>
        <v>0</v>
      </c>
      <c r="BG239" s="147">
        <f t="shared" si="32"/>
        <v>0</v>
      </c>
      <c r="BH239" s="147">
        <f t="shared" si="33"/>
        <v>0</v>
      </c>
      <c r="BI239" s="147">
        <f t="shared" si="34"/>
        <v>0</v>
      </c>
      <c r="BJ239" s="16" t="s">
        <v>114</v>
      </c>
      <c r="BK239" s="148">
        <f t="shared" si="35"/>
        <v>0</v>
      </c>
      <c r="BL239" s="16" t="s">
        <v>113</v>
      </c>
      <c r="BM239" s="146" t="s">
        <v>529</v>
      </c>
    </row>
    <row r="240" spans="1:65" s="2" customFormat="1" ht="24.2" customHeight="1" x14ac:dyDescent="0.2">
      <c r="A240" s="28"/>
      <c r="B240" s="135"/>
      <c r="C240" s="164" t="s">
        <v>530</v>
      </c>
      <c r="D240" s="164" t="s">
        <v>216</v>
      </c>
      <c r="E240" s="165" t="s">
        <v>531</v>
      </c>
      <c r="F240" s="166" t="s">
        <v>532</v>
      </c>
      <c r="G240" s="167" t="s">
        <v>164</v>
      </c>
      <c r="H240" s="168">
        <v>1</v>
      </c>
      <c r="I240" s="168"/>
      <c r="J240" s="168"/>
      <c r="K240" s="169"/>
      <c r="L240" s="170"/>
      <c r="M240" s="171" t="s">
        <v>1</v>
      </c>
      <c r="N240" s="172" t="s">
        <v>37</v>
      </c>
      <c r="O240" s="144">
        <v>0</v>
      </c>
      <c r="P240" s="144">
        <f t="shared" si="27"/>
        <v>0</v>
      </c>
      <c r="Q240" s="144">
        <v>0</v>
      </c>
      <c r="R240" s="144">
        <f t="shared" si="28"/>
        <v>0</v>
      </c>
      <c r="S240" s="144">
        <v>0</v>
      </c>
      <c r="T240" s="145">
        <f t="shared" si="29"/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46" t="s">
        <v>144</v>
      </c>
      <c r="AT240" s="146" t="s">
        <v>216</v>
      </c>
      <c r="AU240" s="146" t="s">
        <v>114</v>
      </c>
      <c r="AY240" s="16" t="s">
        <v>106</v>
      </c>
      <c r="BE240" s="147">
        <f t="shared" si="30"/>
        <v>0</v>
      </c>
      <c r="BF240" s="147">
        <f t="shared" si="31"/>
        <v>0</v>
      </c>
      <c r="BG240" s="147">
        <f t="shared" si="32"/>
        <v>0</v>
      </c>
      <c r="BH240" s="147">
        <f t="shared" si="33"/>
        <v>0</v>
      </c>
      <c r="BI240" s="147">
        <f t="shared" si="34"/>
        <v>0</v>
      </c>
      <c r="BJ240" s="16" t="s">
        <v>114</v>
      </c>
      <c r="BK240" s="148">
        <f t="shared" si="35"/>
        <v>0</v>
      </c>
      <c r="BL240" s="16" t="s">
        <v>113</v>
      </c>
      <c r="BM240" s="146" t="s">
        <v>533</v>
      </c>
    </row>
    <row r="241" spans="1:65" s="2" customFormat="1" ht="24.2" customHeight="1" x14ac:dyDescent="0.2">
      <c r="A241" s="28"/>
      <c r="B241" s="135"/>
      <c r="C241" s="164" t="s">
        <v>534</v>
      </c>
      <c r="D241" s="164" t="s">
        <v>216</v>
      </c>
      <c r="E241" s="165" t="s">
        <v>535</v>
      </c>
      <c r="F241" s="166" t="s">
        <v>536</v>
      </c>
      <c r="G241" s="167" t="s">
        <v>164</v>
      </c>
      <c r="H241" s="168">
        <v>10</v>
      </c>
      <c r="I241" s="168"/>
      <c r="J241" s="168"/>
      <c r="K241" s="169"/>
      <c r="L241" s="170"/>
      <c r="M241" s="171" t="s">
        <v>1</v>
      </c>
      <c r="N241" s="172" t="s">
        <v>37</v>
      </c>
      <c r="O241" s="144">
        <v>0</v>
      </c>
      <c r="P241" s="144">
        <f t="shared" si="27"/>
        <v>0</v>
      </c>
      <c r="Q241" s="144">
        <v>0</v>
      </c>
      <c r="R241" s="144">
        <f t="shared" si="28"/>
        <v>0</v>
      </c>
      <c r="S241" s="144">
        <v>0</v>
      </c>
      <c r="T241" s="145">
        <f t="shared" si="29"/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46" t="s">
        <v>144</v>
      </c>
      <c r="AT241" s="146" t="s">
        <v>216</v>
      </c>
      <c r="AU241" s="146" t="s">
        <v>114</v>
      </c>
      <c r="AY241" s="16" t="s">
        <v>106</v>
      </c>
      <c r="BE241" s="147">
        <f t="shared" si="30"/>
        <v>0</v>
      </c>
      <c r="BF241" s="147">
        <f t="shared" si="31"/>
        <v>0</v>
      </c>
      <c r="BG241" s="147">
        <f t="shared" si="32"/>
        <v>0</v>
      </c>
      <c r="BH241" s="147">
        <f t="shared" si="33"/>
        <v>0</v>
      </c>
      <c r="BI241" s="147">
        <f t="shared" si="34"/>
        <v>0</v>
      </c>
      <c r="BJ241" s="16" t="s">
        <v>114</v>
      </c>
      <c r="BK241" s="148">
        <f t="shared" si="35"/>
        <v>0</v>
      </c>
      <c r="BL241" s="16" t="s">
        <v>113</v>
      </c>
      <c r="BM241" s="146" t="s">
        <v>537</v>
      </c>
    </row>
    <row r="242" spans="1:65" s="2" customFormat="1" ht="24.2" customHeight="1" x14ac:dyDescent="0.2">
      <c r="A242" s="28"/>
      <c r="B242" s="135"/>
      <c r="C242" s="164" t="s">
        <v>538</v>
      </c>
      <c r="D242" s="164" t="s">
        <v>216</v>
      </c>
      <c r="E242" s="165" t="s">
        <v>539</v>
      </c>
      <c r="F242" s="166" t="s">
        <v>540</v>
      </c>
      <c r="G242" s="167" t="s">
        <v>164</v>
      </c>
      <c r="H242" s="168">
        <v>1</v>
      </c>
      <c r="I242" s="168"/>
      <c r="J242" s="168"/>
      <c r="K242" s="169"/>
      <c r="L242" s="170"/>
      <c r="M242" s="171" t="s">
        <v>1</v>
      </c>
      <c r="N242" s="172" t="s">
        <v>37</v>
      </c>
      <c r="O242" s="144">
        <v>0</v>
      </c>
      <c r="P242" s="144">
        <f t="shared" si="27"/>
        <v>0</v>
      </c>
      <c r="Q242" s="144">
        <v>0</v>
      </c>
      <c r="R242" s="144">
        <f t="shared" si="28"/>
        <v>0</v>
      </c>
      <c r="S242" s="144">
        <v>0</v>
      </c>
      <c r="T242" s="145">
        <f t="shared" si="29"/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46" t="s">
        <v>144</v>
      </c>
      <c r="AT242" s="146" t="s">
        <v>216</v>
      </c>
      <c r="AU242" s="146" t="s">
        <v>114</v>
      </c>
      <c r="AY242" s="16" t="s">
        <v>106</v>
      </c>
      <c r="BE242" s="147">
        <f t="shared" si="30"/>
        <v>0</v>
      </c>
      <c r="BF242" s="147">
        <f t="shared" si="31"/>
        <v>0</v>
      </c>
      <c r="BG242" s="147">
        <f t="shared" si="32"/>
        <v>0</v>
      </c>
      <c r="BH242" s="147">
        <f t="shared" si="33"/>
        <v>0</v>
      </c>
      <c r="BI242" s="147">
        <f t="shared" si="34"/>
        <v>0</v>
      </c>
      <c r="BJ242" s="16" t="s">
        <v>114</v>
      </c>
      <c r="BK242" s="148">
        <f t="shared" si="35"/>
        <v>0</v>
      </c>
      <c r="BL242" s="16" t="s">
        <v>113</v>
      </c>
      <c r="BM242" s="146" t="s">
        <v>541</v>
      </c>
    </row>
    <row r="243" spans="1:65" s="2" customFormat="1" ht="24.2" customHeight="1" x14ac:dyDescent="0.2">
      <c r="A243" s="28"/>
      <c r="B243" s="135"/>
      <c r="C243" s="164" t="s">
        <v>542</v>
      </c>
      <c r="D243" s="164" t="s">
        <v>216</v>
      </c>
      <c r="E243" s="165" t="s">
        <v>543</v>
      </c>
      <c r="F243" s="166" t="s">
        <v>544</v>
      </c>
      <c r="G243" s="167" t="s">
        <v>164</v>
      </c>
      <c r="H243" s="168">
        <v>37</v>
      </c>
      <c r="I243" s="168"/>
      <c r="J243" s="168"/>
      <c r="K243" s="169"/>
      <c r="L243" s="170"/>
      <c r="M243" s="171" t="s">
        <v>1</v>
      </c>
      <c r="N243" s="172" t="s">
        <v>37</v>
      </c>
      <c r="O243" s="144">
        <v>0</v>
      </c>
      <c r="P243" s="144">
        <f t="shared" si="27"/>
        <v>0</v>
      </c>
      <c r="Q243" s="144">
        <v>0</v>
      </c>
      <c r="R243" s="144">
        <f t="shared" si="28"/>
        <v>0</v>
      </c>
      <c r="S243" s="144">
        <v>0</v>
      </c>
      <c r="T243" s="145">
        <f t="shared" si="29"/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46" t="s">
        <v>144</v>
      </c>
      <c r="AT243" s="146" t="s">
        <v>216</v>
      </c>
      <c r="AU243" s="146" t="s">
        <v>114</v>
      </c>
      <c r="AY243" s="16" t="s">
        <v>106</v>
      </c>
      <c r="BE243" s="147">
        <f t="shared" si="30"/>
        <v>0</v>
      </c>
      <c r="BF243" s="147">
        <f t="shared" si="31"/>
        <v>0</v>
      </c>
      <c r="BG243" s="147">
        <f t="shared" si="32"/>
        <v>0</v>
      </c>
      <c r="BH243" s="147">
        <f t="shared" si="33"/>
        <v>0</v>
      </c>
      <c r="BI243" s="147">
        <f t="shared" si="34"/>
        <v>0</v>
      </c>
      <c r="BJ243" s="16" t="s">
        <v>114</v>
      </c>
      <c r="BK243" s="148">
        <f t="shared" si="35"/>
        <v>0</v>
      </c>
      <c r="BL243" s="16" t="s">
        <v>113</v>
      </c>
      <c r="BM243" s="146" t="s">
        <v>545</v>
      </c>
    </row>
    <row r="244" spans="1:65" s="2" customFormat="1" ht="24.2" customHeight="1" x14ac:dyDescent="0.2">
      <c r="A244" s="28"/>
      <c r="B244" s="135"/>
      <c r="C244" s="164" t="s">
        <v>546</v>
      </c>
      <c r="D244" s="164" t="s">
        <v>216</v>
      </c>
      <c r="E244" s="165" t="s">
        <v>547</v>
      </c>
      <c r="F244" s="166" t="s">
        <v>548</v>
      </c>
      <c r="G244" s="167" t="s">
        <v>164</v>
      </c>
      <c r="H244" s="168">
        <v>2</v>
      </c>
      <c r="I244" s="168"/>
      <c r="J244" s="168"/>
      <c r="K244" s="169"/>
      <c r="L244" s="170"/>
      <c r="M244" s="171" t="s">
        <v>1</v>
      </c>
      <c r="N244" s="172" t="s">
        <v>37</v>
      </c>
      <c r="O244" s="144">
        <v>0</v>
      </c>
      <c r="P244" s="144">
        <f t="shared" si="27"/>
        <v>0</v>
      </c>
      <c r="Q244" s="144">
        <v>0</v>
      </c>
      <c r="R244" s="144">
        <f t="shared" si="28"/>
        <v>0</v>
      </c>
      <c r="S244" s="144">
        <v>0</v>
      </c>
      <c r="T244" s="145">
        <f t="shared" si="29"/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46" t="s">
        <v>144</v>
      </c>
      <c r="AT244" s="146" t="s">
        <v>216</v>
      </c>
      <c r="AU244" s="146" t="s">
        <v>114</v>
      </c>
      <c r="AY244" s="16" t="s">
        <v>106</v>
      </c>
      <c r="BE244" s="147">
        <f t="shared" si="30"/>
        <v>0</v>
      </c>
      <c r="BF244" s="147">
        <f t="shared" si="31"/>
        <v>0</v>
      </c>
      <c r="BG244" s="147">
        <f t="shared" si="32"/>
        <v>0</v>
      </c>
      <c r="BH244" s="147">
        <f t="shared" si="33"/>
        <v>0</v>
      </c>
      <c r="BI244" s="147">
        <f t="shared" si="34"/>
        <v>0</v>
      </c>
      <c r="BJ244" s="16" t="s">
        <v>114</v>
      </c>
      <c r="BK244" s="148">
        <f t="shared" si="35"/>
        <v>0</v>
      </c>
      <c r="BL244" s="16" t="s">
        <v>113</v>
      </c>
      <c r="BM244" s="146" t="s">
        <v>549</v>
      </c>
    </row>
    <row r="245" spans="1:65" s="2" customFormat="1" ht="24.2" customHeight="1" x14ac:dyDescent="0.2">
      <c r="A245" s="28"/>
      <c r="B245" s="135"/>
      <c r="C245" s="164" t="s">
        <v>550</v>
      </c>
      <c r="D245" s="164" t="s">
        <v>216</v>
      </c>
      <c r="E245" s="165" t="s">
        <v>551</v>
      </c>
      <c r="F245" s="166" t="s">
        <v>552</v>
      </c>
      <c r="G245" s="167" t="s">
        <v>164</v>
      </c>
      <c r="H245" s="168">
        <v>4</v>
      </c>
      <c r="I245" s="168"/>
      <c r="J245" s="168"/>
      <c r="K245" s="169"/>
      <c r="L245" s="170"/>
      <c r="M245" s="171" t="s">
        <v>1</v>
      </c>
      <c r="N245" s="172" t="s">
        <v>37</v>
      </c>
      <c r="O245" s="144">
        <v>0</v>
      </c>
      <c r="P245" s="144">
        <f t="shared" si="27"/>
        <v>0</v>
      </c>
      <c r="Q245" s="144">
        <v>0</v>
      </c>
      <c r="R245" s="144">
        <f t="shared" si="28"/>
        <v>0</v>
      </c>
      <c r="S245" s="144">
        <v>0</v>
      </c>
      <c r="T245" s="145">
        <f t="shared" si="29"/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46" t="s">
        <v>144</v>
      </c>
      <c r="AT245" s="146" t="s">
        <v>216</v>
      </c>
      <c r="AU245" s="146" t="s">
        <v>114</v>
      </c>
      <c r="AY245" s="16" t="s">
        <v>106</v>
      </c>
      <c r="BE245" s="147">
        <f t="shared" si="30"/>
        <v>0</v>
      </c>
      <c r="BF245" s="147">
        <f t="shared" si="31"/>
        <v>0</v>
      </c>
      <c r="BG245" s="147">
        <f t="shared" si="32"/>
        <v>0</v>
      </c>
      <c r="BH245" s="147">
        <f t="shared" si="33"/>
        <v>0</v>
      </c>
      <c r="BI245" s="147">
        <f t="shared" si="34"/>
        <v>0</v>
      </c>
      <c r="BJ245" s="16" t="s">
        <v>114</v>
      </c>
      <c r="BK245" s="148">
        <f t="shared" si="35"/>
        <v>0</v>
      </c>
      <c r="BL245" s="16" t="s">
        <v>113</v>
      </c>
      <c r="BM245" s="146" t="s">
        <v>553</v>
      </c>
    </row>
    <row r="246" spans="1:65" s="2" customFormat="1" ht="24.2" customHeight="1" x14ac:dyDescent="0.2">
      <c r="A246" s="28"/>
      <c r="B246" s="135"/>
      <c r="C246" s="164" t="s">
        <v>554</v>
      </c>
      <c r="D246" s="164" t="s">
        <v>216</v>
      </c>
      <c r="E246" s="165" t="s">
        <v>555</v>
      </c>
      <c r="F246" s="166" t="s">
        <v>556</v>
      </c>
      <c r="G246" s="167" t="s">
        <v>164</v>
      </c>
      <c r="H246" s="168">
        <v>31</v>
      </c>
      <c r="I246" s="168"/>
      <c r="J246" s="168"/>
      <c r="K246" s="169"/>
      <c r="L246" s="170"/>
      <c r="M246" s="171" t="s">
        <v>1</v>
      </c>
      <c r="N246" s="172" t="s">
        <v>37</v>
      </c>
      <c r="O246" s="144">
        <v>0</v>
      </c>
      <c r="P246" s="144">
        <f t="shared" si="27"/>
        <v>0</v>
      </c>
      <c r="Q246" s="144">
        <v>0</v>
      </c>
      <c r="R246" s="144">
        <f t="shared" si="28"/>
        <v>0</v>
      </c>
      <c r="S246" s="144">
        <v>0</v>
      </c>
      <c r="T246" s="145">
        <f t="shared" si="29"/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46" t="s">
        <v>144</v>
      </c>
      <c r="AT246" s="146" t="s">
        <v>216</v>
      </c>
      <c r="AU246" s="146" t="s">
        <v>114</v>
      </c>
      <c r="AY246" s="16" t="s">
        <v>106</v>
      </c>
      <c r="BE246" s="147">
        <f t="shared" si="30"/>
        <v>0</v>
      </c>
      <c r="BF246" s="147">
        <f t="shared" si="31"/>
        <v>0</v>
      </c>
      <c r="BG246" s="147">
        <f t="shared" si="32"/>
        <v>0</v>
      </c>
      <c r="BH246" s="147">
        <f t="shared" si="33"/>
        <v>0</v>
      </c>
      <c r="BI246" s="147">
        <f t="shared" si="34"/>
        <v>0</v>
      </c>
      <c r="BJ246" s="16" t="s">
        <v>114</v>
      </c>
      <c r="BK246" s="148">
        <f t="shared" si="35"/>
        <v>0</v>
      </c>
      <c r="BL246" s="16" t="s">
        <v>113</v>
      </c>
      <c r="BM246" s="146" t="s">
        <v>557</v>
      </c>
    </row>
    <row r="247" spans="1:65" s="2" customFormat="1" ht="20.25" customHeight="1" x14ac:dyDescent="0.2">
      <c r="A247" s="28"/>
      <c r="B247" s="135"/>
      <c r="C247" s="164" t="s">
        <v>558</v>
      </c>
      <c r="D247" s="164" t="s">
        <v>216</v>
      </c>
      <c r="E247" s="165" t="s">
        <v>559</v>
      </c>
      <c r="F247" s="166" t="s">
        <v>560</v>
      </c>
      <c r="G247" s="167" t="s">
        <v>164</v>
      </c>
      <c r="H247" s="168">
        <v>2</v>
      </c>
      <c r="I247" s="168"/>
      <c r="J247" s="168"/>
      <c r="K247" s="169"/>
      <c r="L247" s="170"/>
      <c r="M247" s="171" t="s">
        <v>1</v>
      </c>
      <c r="N247" s="172" t="s">
        <v>37</v>
      </c>
      <c r="O247" s="144">
        <v>0</v>
      </c>
      <c r="P247" s="144">
        <f t="shared" si="27"/>
        <v>0</v>
      </c>
      <c r="Q247" s="144">
        <v>0</v>
      </c>
      <c r="R247" s="144">
        <f t="shared" si="28"/>
        <v>0</v>
      </c>
      <c r="S247" s="144">
        <v>0</v>
      </c>
      <c r="T247" s="145">
        <f t="shared" si="29"/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146" t="s">
        <v>144</v>
      </c>
      <c r="AT247" s="146" t="s">
        <v>216</v>
      </c>
      <c r="AU247" s="146" t="s">
        <v>114</v>
      </c>
      <c r="AY247" s="16" t="s">
        <v>106</v>
      </c>
      <c r="BE247" s="147">
        <f t="shared" si="30"/>
        <v>0</v>
      </c>
      <c r="BF247" s="147">
        <f t="shared" si="31"/>
        <v>0</v>
      </c>
      <c r="BG247" s="147">
        <f t="shared" si="32"/>
        <v>0</v>
      </c>
      <c r="BH247" s="147">
        <f t="shared" si="33"/>
        <v>0</v>
      </c>
      <c r="BI247" s="147">
        <f t="shared" si="34"/>
        <v>0</v>
      </c>
      <c r="BJ247" s="16" t="s">
        <v>114</v>
      </c>
      <c r="BK247" s="148">
        <f t="shared" si="35"/>
        <v>0</v>
      </c>
      <c r="BL247" s="16" t="s">
        <v>113</v>
      </c>
      <c r="BM247" s="146" t="s">
        <v>561</v>
      </c>
    </row>
    <row r="248" spans="1:65" s="2" customFormat="1" ht="24.2" customHeight="1" x14ac:dyDescent="0.2">
      <c r="A248" s="28"/>
      <c r="B248" s="135"/>
      <c r="C248" s="164" t="s">
        <v>562</v>
      </c>
      <c r="D248" s="164" t="s">
        <v>216</v>
      </c>
      <c r="E248" s="165" t="s">
        <v>563</v>
      </c>
      <c r="F248" s="166" t="s">
        <v>564</v>
      </c>
      <c r="G248" s="167" t="s">
        <v>164</v>
      </c>
      <c r="H248" s="168">
        <v>2</v>
      </c>
      <c r="I248" s="168"/>
      <c r="J248" s="168"/>
      <c r="K248" s="169"/>
      <c r="L248" s="170"/>
      <c r="M248" s="171" t="s">
        <v>1</v>
      </c>
      <c r="N248" s="172" t="s">
        <v>37</v>
      </c>
      <c r="O248" s="144">
        <v>0</v>
      </c>
      <c r="P248" s="144">
        <f t="shared" si="27"/>
        <v>0</v>
      </c>
      <c r="Q248" s="144">
        <v>0</v>
      </c>
      <c r="R248" s="144">
        <f t="shared" si="28"/>
        <v>0</v>
      </c>
      <c r="S248" s="144">
        <v>0</v>
      </c>
      <c r="T248" s="145">
        <f t="shared" si="29"/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46" t="s">
        <v>144</v>
      </c>
      <c r="AT248" s="146" t="s">
        <v>216</v>
      </c>
      <c r="AU248" s="146" t="s">
        <v>114</v>
      </c>
      <c r="AY248" s="16" t="s">
        <v>106</v>
      </c>
      <c r="BE248" s="147">
        <f t="shared" si="30"/>
        <v>0</v>
      </c>
      <c r="BF248" s="147">
        <f t="shared" si="31"/>
        <v>0</v>
      </c>
      <c r="BG248" s="147">
        <f t="shared" si="32"/>
        <v>0</v>
      </c>
      <c r="BH248" s="147">
        <f t="shared" si="33"/>
        <v>0</v>
      </c>
      <c r="BI248" s="147">
        <f t="shared" si="34"/>
        <v>0</v>
      </c>
      <c r="BJ248" s="16" t="s">
        <v>114</v>
      </c>
      <c r="BK248" s="148">
        <f t="shared" si="35"/>
        <v>0</v>
      </c>
      <c r="BL248" s="16" t="s">
        <v>113</v>
      </c>
      <c r="BM248" s="146" t="s">
        <v>565</v>
      </c>
    </row>
    <row r="249" spans="1:65" s="2" customFormat="1" ht="24.2" customHeight="1" x14ac:dyDescent="0.2">
      <c r="A249" s="28"/>
      <c r="B249" s="135"/>
      <c r="C249" s="164" t="s">
        <v>566</v>
      </c>
      <c r="D249" s="164" t="s">
        <v>216</v>
      </c>
      <c r="E249" s="165" t="s">
        <v>567</v>
      </c>
      <c r="F249" s="166" t="s">
        <v>568</v>
      </c>
      <c r="G249" s="167" t="s">
        <v>164</v>
      </c>
      <c r="H249" s="168">
        <v>16</v>
      </c>
      <c r="I249" s="168"/>
      <c r="J249" s="168"/>
      <c r="K249" s="169"/>
      <c r="L249" s="170"/>
      <c r="M249" s="171" t="s">
        <v>1</v>
      </c>
      <c r="N249" s="172" t="s">
        <v>37</v>
      </c>
      <c r="O249" s="144">
        <v>0</v>
      </c>
      <c r="P249" s="144">
        <f t="shared" si="27"/>
        <v>0</v>
      </c>
      <c r="Q249" s="144">
        <v>0</v>
      </c>
      <c r="R249" s="144">
        <f t="shared" si="28"/>
        <v>0</v>
      </c>
      <c r="S249" s="144">
        <v>0</v>
      </c>
      <c r="T249" s="145">
        <f t="shared" si="29"/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46" t="s">
        <v>144</v>
      </c>
      <c r="AT249" s="146" t="s">
        <v>216</v>
      </c>
      <c r="AU249" s="146" t="s">
        <v>114</v>
      </c>
      <c r="AY249" s="16" t="s">
        <v>106</v>
      </c>
      <c r="BE249" s="147">
        <f t="shared" si="30"/>
        <v>0</v>
      </c>
      <c r="BF249" s="147">
        <f t="shared" si="31"/>
        <v>0</v>
      </c>
      <c r="BG249" s="147">
        <f t="shared" si="32"/>
        <v>0</v>
      </c>
      <c r="BH249" s="147">
        <f t="shared" si="33"/>
        <v>0</v>
      </c>
      <c r="BI249" s="147">
        <f t="shared" si="34"/>
        <v>0</v>
      </c>
      <c r="BJ249" s="16" t="s">
        <v>114</v>
      </c>
      <c r="BK249" s="148">
        <f t="shared" si="35"/>
        <v>0</v>
      </c>
      <c r="BL249" s="16" t="s">
        <v>113</v>
      </c>
      <c r="BM249" s="146" t="s">
        <v>569</v>
      </c>
    </row>
    <row r="250" spans="1:65" s="2" customFormat="1" ht="24.2" customHeight="1" x14ac:dyDescent="0.2">
      <c r="A250" s="28"/>
      <c r="B250" s="135"/>
      <c r="C250" s="164" t="s">
        <v>570</v>
      </c>
      <c r="D250" s="164" t="s">
        <v>216</v>
      </c>
      <c r="E250" s="165" t="s">
        <v>571</v>
      </c>
      <c r="F250" s="166" t="s">
        <v>572</v>
      </c>
      <c r="G250" s="167" t="s">
        <v>164</v>
      </c>
      <c r="H250" s="168">
        <v>7</v>
      </c>
      <c r="I250" s="168"/>
      <c r="J250" s="168"/>
      <c r="K250" s="169"/>
      <c r="L250" s="170"/>
      <c r="M250" s="171" t="s">
        <v>1</v>
      </c>
      <c r="N250" s="172" t="s">
        <v>37</v>
      </c>
      <c r="O250" s="144">
        <v>0</v>
      </c>
      <c r="P250" s="144">
        <f t="shared" si="27"/>
        <v>0</v>
      </c>
      <c r="Q250" s="144">
        <v>0</v>
      </c>
      <c r="R250" s="144">
        <f t="shared" si="28"/>
        <v>0</v>
      </c>
      <c r="S250" s="144">
        <v>0</v>
      </c>
      <c r="T250" s="145">
        <f t="shared" si="29"/>
        <v>0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46" t="s">
        <v>144</v>
      </c>
      <c r="AT250" s="146" t="s">
        <v>216</v>
      </c>
      <c r="AU250" s="146" t="s">
        <v>114</v>
      </c>
      <c r="AY250" s="16" t="s">
        <v>106</v>
      </c>
      <c r="BE250" s="147">
        <f t="shared" si="30"/>
        <v>0</v>
      </c>
      <c r="BF250" s="147">
        <f t="shared" si="31"/>
        <v>0</v>
      </c>
      <c r="BG250" s="147">
        <f t="shared" si="32"/>
        <v>0</v>
      </c>
      <c r="BH250" s="147">
        <f t="shared" si="33"/>
        <v>0</v>
      </c>
      <c r="BI250" s="147">
        <f t="shared" si="34"/>
        <v>0</v>
      </c>
      <c r="BJ250" s="16" t="s">
        <v>114</v>
      </c>
      <c r="BK250" s="148">
        <f t="shared" si="35"/>
        <v>0</v>
      </c>
      <c r="BL250" s="16" t="s">
        <v>113</v>
      </c>
      <c r="BM250" s="146" t="s">
        <v>573</v>
      </c>
    </row>
    <row r="251" spans="1:65" s="2" customFormat="1" ht="24.2" customHeight="1" x14ac:dyDescent="0.2">
      <c r="A251" s="28"/>
      <c r="B251" s="135"/>
      <c r="C251" s="164" t="s">
        <v>574</v>
      </c>
      <c r="D251" s="164" t="s">
        <v>216</v>
      </c>
      <c r="E251" s="165" t="s">
        <v>575</v>
      </c>
      <c r="F251" s="166" t="s">
        <v>576</v>
      </c>
      <c r="G251" s="167" t="s">
        <v>164</v>
      </c>
      <c r="H251" s="168">
        <v>1</v>
      </c>
      <c r="I251" s="168"/>
      <c r="J251" s="168"/>
      <c r="K251" s="169"/>
      <c r="L251" s="170"/>
      <c r="M251" s="171" t="s">
        <v>1</v>
      </c>
      <c r="N251" s="172" t="s">
        <v>37</v>
      </c>
      <c r="O251" s="144">
        <v>0</v>
      </c>
      <c r="P251" s="144">
        <f t="shared" si="27"/>
        <v>0</v>
      </c>
      <c r="Q251" s="144">
        <v>0</v>
      </c>
      <c r="R251" s="144">
        <f t="shared" si="28"/>
        <v>0</v>
      </c>
      <c r="S251" s="144">
        <v>0</v>
      </c>
      <c r="T251" s="145">
        <f t="shared" si="29"/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146" t="s">
        <v>144</v>
      </c>
      <c r="AT251" s="146" t="s">
        <v>216</v>
      </c>
      <c r="AU251" s="146" t="s">
        <v>114</v>
      </c>
      <c r="AY251" s="16" t="s">
        <v>106</v>
      </c>
      <c r="BE251" s="147">
        <f t="shared" si="30"/>
        <v>0</v>
      </c>
      <c r="BF251" s="147">
        <f t="shared" si="31"/>
        <v>0</v>
      </c>
      <c r="BG251" s="147">
        <f t="shared" si="32"/>
        <v>0</v>
      </c>
      <c r="BH251" s="147">
        <f t="shared" si="33"/>
        <v>0</v>
      </c>
      <c r="BI251" s="147">
        <f t="shared" si="34"/>
        <v>0</v>
      </c>
      <c r="BJ251" s="16" t="s">
        <v>114</v>
      </c>
      <c r="BK251" s="148">
        <f t="shared" si="35"/>
        <v>0</v>
      </c>
      <c r="BL251" s="16" t="s">
        <v>113</v>
      </c>
      <c r="BM251" s="146" t="s">
        <v>577</v>
      </c>
    </row>
    <row r="252" spans="1:65" s="2" customFormat="1" ht="24.2" customHeight="1" x14ac:dyDescent="0.2">
      <c r="A252" s="28"/>
      <c r="B252" s="135"/>
      <c r="C252" s="164" t="s">
        <v>578</v>
      </c>
      <c r="D252" s="164" t="s">
        <v>216</v>
      </c>
      <c r="E252" s="165" t="s">
        <v>579</v>
      </c>
      <c r="F252" s="166" t="s">
        <v>580</v>
      </c>
      <c r="G252" s="167" t="s">
        <v>164</v>
      </c>
      <c r="H252" s="168">
        <v>4</v>
      </c>
      <c r="I252" s="168"/>
      <c r="J252" s="168"/>
      <c r="K252" s="169"/>
      <c r="L252" s="170"/>
      <c r="M252" s="171" t="s">
        <v>1</v>
      </c>
      <c r="N252" s="172" t="s">
        <v>37</v>
      </c>
      <c r="O252" s="144">
        <v>0</v>
      </c>
      <c r="P252" s="144">
        <f t="shared" si="27"/>
        <v>0</v>
      </c>
      <c r="Q252" s="144">
        <v>0</v>
      </c>
      <c r="R252" s="144">
        <f t="shared" si="28"/>
        <v>0</v>
      </c>
      <c r="S252" s="144">
        <v>0</v>
      </c>
      <c r="T252" s="145">
        <f t="shared" si="29"/>
        <v>0</v>
      </c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146" t="s">
        <v>144</v>
      </c>
      <c r="AT252" s="146" t="s">
        <v>216</v>
      </c>
      <c r="AU252" s="146" t="s">
        <v>114</v>
      </c>
      <c r="AY252" s="16" t="s">
        <v>106</v>
      </c>
      <c r="BE252" s="147">
        <f t="shared" si="30"/>
        <v>0</v>
      </c>
      <c r="BF252" s="147">
        <f t="shared" si="31"/>
        <v>0</v>
      </c>
      <c r="BG252" s="147">
        <f t="shared" si="32"/>
        <v>0</v>
      </c>
      <c r="BH252" s="147">
        <f t="shared" si="33"/>
        <v>0</v>
      </c>
      <c r="BI252" s="147">
        <f t="shared" si="34"/>
        <v>0</v>
      </c>
      <c r="BJ252" s="16" t="s">
        <v>114</v>
      </c>
      <c r="BK252" s="148">
        <f t="shared" si="35"/>
        <v>0</v>
      </c>
      <c r="BL252" s="16" t="s">
        <v>113</v>
      </c>
      <c r="BM252" s="146" t="s">
        <v>581</v>
      </c>
    </row>
    <row r="253" spans="1:65" s="2" customFormat="1" ht="14.45" customHeight="1" x14ac:dyDescent="0.2">
      <c r="A253" s="28"/>
      <c r="B253" s="135"/>
      <c r="C253" s="164" t="s">
        <v>582</v>
      </c>
      <c r="D253" s="164" t="s">
        <v>216</v>
      </c>
      <c r="E253" s="165" t="s">
        <v>583</v>
      </c>
      <c r="F253" s="166" t="s">
        <v>584</v>
      </c>
      <c r="G253" s="167" t="s">
        <v>164</v>
      </c>
      <c r="H253" s="168">
        <v>5</v>
      </c>
      <c r="I253" s="168"/>
      <c r="J253" s="168"/>
      <c r="K253" s="169"/>
      <c r="L253" s="170"/>
      <c r="M253" s="171" t="s">
        <v>1</v>
      </c>
      <c r="N253" s="172" t="s">
        <v>37</v>
      </c>
      <c r="O253" s="144">
        <v>0</v>
      </c>
      <c r="P253" s="144">
        <f t="shared" si="27"/>
        <v>0</v>
      </c>
      <c r="Q253" s="144">
        <v>0</v>
      </c>
      <c r="R253" s="144">
        <f t="shared" si="28"/>
        <v>0</v>
      </c>
      <c r="S253" s="144">
        <v>0</v>
      </c>
      <c r="T253" s="145">
        <f t="shared" si="29"/>
        <v>0</v>
      </c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R253" s="146" t="s">
        <v>144</v>
      </c>
      <c r="AT253" s="146" t="s">
        <v>216</v>
      </c>
      <c r="AU253" s="146" t="s">
        <v>114</v>
      </c>
      <c r="AY253" s="16" t="s">
        <v>106</v>
      </c>
      <c r="BE253" s="147">
        <f t="shared" si="30"/>
        <v>0</v>
      </c>
      <c r="BF253" s="147">
        <f t="shared" si="31"/>
        <v>0</v>
      </c>
      <c r="BG253" s="147">
        <f t="shared" si="32"/>
        <v>0</v>
      </c>
      <c r="BH253" s="147">
        <f t="shared" si="33"/>
        <v>0</v>
      </c>
      <c r="BI253" s="147">
        <f t="shared" si="34"/>
        <v>0</v>
      </c>
      <c r="BJ253" s="16" t="s">
        <v>114</v>
      </c>
      <c r="BK253" s="148">
        <f t="shared" si="35"/>
        <v>0</v>
      </c>
      <c r="BL253" s="16" t="s">
        <v>113</v>
      </c>
      <c r="BM253" s="146" t="s">
        <v>585</v>
      </c>
    </row>
    <row r="254" spans="1:65" s="2" customFormat="1" ht="14.45" customHeight="1" x14ac:dyDescent="0.2">
      <c r="A254" s="28"/>
      <c r="B254" s="135"/>
      <c r="C254" s="164" t="s">
        <v>586</v>
      </c>
      <c r="D254" s="164" t="s">
        <v>216</v>
      </c>
      <c r="E254" s="165" t="s">
        <v>587</v>
      </c>
      <c r="F254" s="166" t="s">
        <v>588</v>
      </c>
      <c r="G254" s="167" t="s">
        <v>164</v>
      </c>
      <c r="H254" s="168">
        <v>20</v>
      </c>
      <c r="I254" s="168"/>
      <c r="J254" s="168"/>
      <c r="K254" s="169"/>
      <c r="L254" s="170"/>
      <c r="M254" s="171" t="s">
        <v>1</v>
      </c>
      <c r="N254" s="172" t="s">
        <v>37</v>
      </c>
      <c r="O254" s="144">
        <v>0</v>
      </c>
      <c r="P254" s="144">
        <f t="shared" si="27"/>
        <v>0</v>
      </c>
      <c r="Q254" s="144">
        <v>0</v>
      </c>
      <c r="R254" s="144">
        <f t="shared" si="28"/>
        <v>0</v>
      </c>
      <c r="S254" s="144">
        <v>0</v>
      </c>
      <c r="T254" s="145">
        <f t="shared" si="29"/>
        <v>0</v>
      </c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R254" s="146" t="s">
        <v>144</v>
      </c>
      <c r="AT254" s="146" t="s">
        <v>216</v>
      </c>
      <c r="AU254" s="146" t="s">
        <v>114</v>
      </c>
      <c r="AY254" s="16" t="s">
        <v>106</v>
      </c>
      <c r="BE254" s="147">
        <f t="shared" si="30"/>
        <v>0</v>
      </c>
      <c r="BF254" s="147">
        <f t="shared" si="31"/>
        <v>0</v>
      </c>
      <c r="BG254" s="147">
        <f t="shared" si="32"/>
        <v>0</v>
      </c>
      <c r="BH254" s="147">
        <f t="shared" si="33"/>
        <v>0</v>
      </c>
      <c r="BI254" s="147">
        <f t="shared" si="34"/>
        <v>0</v>
      </c>
      <c r="BJ254" s="16" t="s">
        <v>114</v>
      </c>
      <c r="BK254" s="148">
        <f t="shared" si="35"/>
        <v>0</v>
      </c>
      <c r="BL254" s="16" t="s">
        <v>113</v>
      </c>
      <c r="BM254" s="146" t="s">
        <v>589</v>
      </c>
    </row>
    <row r="255" spans="1:65" s="2" customFormat="1" ht="14.45" customHeight="1" x14ac:dyDescent="0.2">
      <c r="A255" s="28"/>
      <c r="B255" s="135"/>
      <c r="C255" s="164" t="s">
        <v>590</v>
      </c>
      <c r="D255" s="164" t="s">
        <v>216</v>
      </c>
      <c r="E255" s="165" t="s">
        <v>591</v>
      </c>
      <c r="F255" s="166" t="s">
        <v>592</v>
      </c>
      <c r="G255" s="167" t="s">
        <v>164</v>
      </c>
      <c r="H255" s="168">
        <v>20</v>
      </c>
      <c r="I255" s="168"/>
      <c r="J255" s="168"/>
      <c r="K255" s="169"/>
      <c r="L255" s="170"/>
      <c r="M255" s="171" t="s">
        <v>1</v>
      </c>
      <c r="N255" s="172" t="s">
        <v>37</v>
      </c>
      <c r="O255" s="144">
        <v>0</v>
      </c>
      <c r="P255" s="144">
        <f t="shared" si="27"/>
        <v>0</v>
      </c>
      <c r="Q255" s="144">
        <v>0</v>
      </c>
      <c r="R255" s="144">
        <f t="shared" si="28"/>
        <v>0</v>
      </c>
      <c r="S255" s="144">
        <v>0</v>
      </c>
      <c r="T255" s="145">
        <f t="shared" si="29"/>
        <v>0</v>
      </c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R255" s="146" t="s">
        <v>144</v>
      </c>
      <c r="AT255" s="146" t="s">
        <v>216</v>
      </c>
      <c r="AU255" s="146" t="s">
        <v>114</v>
      </c>
      <c r="AY255" s="16" t="s">
        <v>106</v>
      </c>
      <c r="BE255" s="147">
        <f t="shared" si="30"/>
        <v>0</v>
      </c>
      <c r="BF255" s="147">
        <f t="shared" si="31"/>
        <v>0</v>
      </c>
      <c r="BG255" s="147">
        <f t="shared" si="32"/>
        <v>0</v>
      </c>
      <c r="BH255" s="147">
        <f t="shared" si="33"/>
        <v>0</v>
      </c>
      <c r="BI255" s="147">
        <f t="shared" si="34"/>
        <v>0</v>
      </c>
      <c r="BJ255" s="16" t="s">
        <v>114</v>
      </c>
      <c r="BK255" s="148">
        <f t="shared" si="35"/>
        <v>0</v>
      </c>
      <c r="BL255" s="16" t="s">
        <v>113</v>
      </c>
      <c r="BM255" s="146" t="s">
        <v>593</v>
      </c>
    </row>
    <row r="256" spans="1:65" s="2" customFormat="1" ht="14.45" customHeight="1" x14ac:dyDescent="0.2">
      <c r="A256" s="28"/>
      <c r="B256" s="135"/>
      <c r="C256" s="164" t="s">
        <v>594</v>
      </c>
      <c r="D256" s="164" t="s">
        <v>216</v>
      </c>
      <c r="E256" s="165" t="s">
        <v>595</v>
      </c>
      <c r="F256" s="166" t="s">
        <v>596</v>
      </c>
      <c r="G256" s="167" t="s">
        <v>164</v>
      </c>
      <c r="H256" s="168">
        <v>1</v>
      </c>
      <c r="I256" s="168"/>
      <c r="J256" s="168"/>
      <c r="K256" s="169"/>
      <c r="L256" s="170"/>
      <c r="M256" s="171" t="s">
        <v>1</v>
      </c>
      <c r="N256" s="172" t="s">
        <v>37</v>
      </c>
      <c r="O256" s="144">
        <v>0</v>
      </c>
      <c r="P256" s="144">
        <f t="shared" si="27"/>
        <v>0</v>
      </c>
      <c r="Q256" s="144">
        <v>0</v>
      </c>
      <c r="R256" s="144">
        <f t="shared" si="28"/>
        <v>0</v>
      </c>
      <c r="S256" s="144">
        <v>0</v>
      </c>
      <c r="T256" s="145">
        <f t="shared" si="29"/>
        <v>0</v>
      </c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R256" s="146" t="s">
        <v>144</v>
      </c>
      <c r="AT256" s="146" t="s">
        <v>216</v>
      </c>
      <c r="AU256" s="146" t="s">
        <v>114</v>
      </c>
      <c r="AY256" s="16" t="s">
        <v>106</v>
      </c>
      <c r="BE256" s="147">
        <f t="shared" si="30"/>
        <v>0</v>
      </c>
      <c r="BF256" s="147">
        <f t="shared" si="31"/>
        <v>0</v>
      </c>
      <c r="BG256" s="147">
        <f t="shared" si="32"/>
        <v>0</v>
      </c>
      <c r="BH256" s="147">
        <f t="shared" si="33"/>
        <v>0</v>
      </c>
      <c r="BI256" s="147">
        <f t="shared" si="34"/>
        <v>0</v>
      </c>
      <c r="BJ256" s="16" t="s">
        <v>114</v>
      </c>
      <c r="BK256" s="148">
        <f t="shared" si="35"/>
        <v>0</v>
      </c>
      <c r="BL256" s="16" t="s">
        <v>113</v>
      </c>
      <c r="BM256" s="146" t="s">
        <v>597</v>
      </c>
    </row>
    <row r="257" spans="1:65" s="2" customFormat="1" ht="14.45" customHeight="1" x14ac:dyDescent="0.2">
      <c r="A257" s="28"/>
      <c r="B257" s="135"/>
      <c r="C257" s="164" t="s">
        <v>598</v>
      </c>
      <c r="D257" s="164" t="s">
        <v>216</v>
      </c>
      <c r="E257" s="165" t="s">
        <v>599</v>
      </c>
      <c r="F257" s="166" t="s">
        <v>600</v>
      </c>
      <c r="G257" s="167" t="s">
        <v>164</v>
      </c>
      <c r="H257" s="168">
        <v>1</v>
      </c>
      <c r="I257" s="168"/>
      <c r="J257" s="168"/>
      <c r="K257" s="169"/>
      <c r="L257" s="170"/>
      <c r="M257" s="171" t="s">
        <v>1</v>
      </c>
      <c r="N257" s="172" t="s">
        <v>37</v>
      </c>
      <c r="O257" s="144">
        <v>0</v>
      </c>
      <c r="P257" s="144">
        <f t="shared" ref="P257:P262" si="36">O257*H257</f>
        <v>0</v>
      </c>
      <c r="Q257" s="144">
        <v>0</v>
      </c>
      <c r="R257" s="144">
        <f t="shared" ref="R257:R262" si="37">Q257*H257</f>
        <v>0</v>
      </c>
      <c r="S257" s="144">
        <v>0</v>
      </c>
      <c r="T257" s="145">
        <f t="shared" ref="T257:T262" si="38">S257*H257</f>
        <v>0</v>
      </c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R257" s="146" t="s">
        <v>144</v>
      </c>
      <c r="AT257" s="146" t="s">
        <v>216</v>
      </c>
      <c r="AU257" s="146" t="s">
        <v>114</v>
      </c>
      <c r="AY257" s="16" t="s">
        <v>106</v>
      </c>
      <c r="BE257" s="147">
        <f t="shared" ref="BE257:BE262" si="39">IF(N257="základná",J257,0)</f>
        <v>0</v>
      </c>
      <c r="BF257" s="147">
        <f t="shared" ref="BF257:BF262" si="40">IF(N257="znížená",J257,0)</f>
        <v>0</v>
      </c>
      <c r="BG257" s="147">
        <f t="shared" ref="BG257:BG262" si="41">IF(N257="zákl. prenesená",J257,0)</f>
        <v>0</v>
      </c>
      <c r="BH257" s="147">
        <f t="shared" ref="BH257:BH262" si="42">IF(N257="zníž. prenesená",J257,0)</f>
        <v>0</v>
      </c>
      <c r="BI257" s="147">
        <f t="shared" ref="BI257:BI262" si="43">IF(N257="nulová",J257,0)</f>
        <v>0</v>
      </c>
      <c r="BJ257" s="16" t="s">
        <v>114</v>
      </c>
      <c r="BK257" s="148">
        <f t="shared" ref="BK257:BK262" si="44">ROUND(I257*H257,3)</f>
        <v>0</v>
      </c>
      <c r="BL257" s="16" t="s">
        <v>113</v>
      </c>
      <c r="BM257" s="146" t="s">
        <v>601</v>
      </c>
    </row>
    <row r="258" spans="1:65" s="2" customFormat="1" ht="14.45" customHeight="1" x14ac:dyDescent="0.2">
      <c r="A258" s="28"/>
      <c r="B258" s="135"/>
      <c r="C258" s="164" t="s">
        <v>602</v>
      </c>
      <c r="D258" s="164" t="s">
        <v>216</v>
      </c>
      <c r="E258" s="165" t="s">
        <v>603</v>
      </c>
      <c r="F258" s="166" t="s">
        <v>604</v>
      </c>
      <c r="G258" s="167" t="s">
        <v>164</v>
      </c>
      <c r="H258" s="168">
        <v>1</v>
      </c>
      <c r="I258" s="168"/>
      <c r="J258" s="168"/>
      <c r="K258" s="169"/>
      <c r="L258" s="170"/>
      <c r="M258" s="171" t="s">
        <v>1</v>
      </c>
      <c r="N258" s="172" t="s">
        <v>37</v>
      </c>
      <c r="O258" s="144">
        <v>0</v>
      </c>
      <c r="P258" s="144">
        <f t="shared" si="36"/>
        <v>0</v>
      </c>
      <c r="Q258" s="144">
        <v>0</v>
      </c>
      <c r="R258" s="144">
        <f t="shared" si="37"/>
        <v>0</v>
      </c>
      <c r="S258" s="144">
        <v>0</v>
      </c>
      <c r="T258" s="145">
        <f t="shared" si="38"/>
        <v>0</v>
      </c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R258" s="146" t="s">
        <v>144</v>
      </c>
      <c r="AT258" s="146" t="s">
        <v>216</v>
      </c>
      <c r="AU258" s="146" t="s">
        <v>114</v>
      </c>
      <c r="AY258" s="16" t="s">
        <v>106</v>
      </c>
      <c r="BE258" s="147">
        <f t="shared" si="39"/>
        <v>0</v>
      </c>
      <c r="BF258" s="147">
        <f t="shared" si="40"/>
        <v>0</v>
      </c>
      <c r="BG258" s="147">
        <f t="shared" si="41"/>
        <v>0</v>
      </c>
      <c r="BH258" s="147">
        <f t="shared" si="42"/>
        <v>0</v>
      </c>
      <c r="BI258" s="147">
        <f t="shared" si="43"/>
        <v>0</v>
      </c>
      <c r="BJ258" s="16" t="s">
        <v>114</v>
      </c>
      <c r="BK258" s="148">
        <f t="shared" si="44"/>
        <v>0</v>
      </c>
      <c r="BL258" s="16" t="s">
        <v>113</v>
      </c>
      <c r="BM258" s="146" t="s">
        <v>605</v>
      </c>
    </row>
    <row r="259" spans="1:65" s="2" customFormat="1" ht="14.45" customHeight="1" x14ac:dyDescent="0.2">
      <c r="A259" s="28"/>
      <c r="B259" s="135"/>
      <c r="C259" s="164" t="s">
        <v>606</v>
      </c>
      <c r="D259" s="164" t="s">
        <v>216</v>
      </c>
      <c r="E259" s="165" t="s">
        <v>607</v>
      </c>
      <c r="F259" s="166" t="s">
        <v>608</v>
      </c>
      <c r="G259" s="167" t="s">
        <v>164</v>
      </c>
      <c r="H259" s="168">
        <v>3</v>
      </c>
      <c r="I259" s="168"/>
      <c r="J259" s="168"/>
      <c r="K259" s="169"/>
      <c r="L259" s="170"/>
      <c r="M259" s="171" t="s">
        <v>1</v>
      </c>
      <c r="N259" s="172" t="s">
        <v>37</v>
      </c>
      <c r="O259" s="144">
        <v>0</v>
      </c>
      <c r="P259" s="144">
        <f t="shared" si="36"/>
        <v>0</v>
      </c>
      <c r="Q259" s="144">
        <v>0</v>
      </c>
      <c r="R259" s="144">
        <f t="shared" si="37"/>
        <v>0</v>
      </c>
      <c r="S259" s="144">
        <v>0</v>
      </c>
      <c r="T259" s="145">
        <f t="shared" si="38"/>
        <v>0</v>
      </c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R259" s="146" t="s">
        <v>144</v>
      </c>
      <c r="AT259" s="146" t="s">
        <v>216</v>
      </c>
      <c r="AU259" s="146" t="s">
        <v>114</v>
      </c>
      <c r="AY259" s="16" t="s">
        <v>106</v>
      </c>
      <c r="BE259" s="147">
        <f t="shared" si="39"/>
        <v>0</v>
      </c>
      <c r="BF259" s="147">
        <f t="shared" si="40"/>
        <v>0</v>
      </c>
      <c r="BG259" s="147">
        <f t="shared" si="41"/>
        <v>0</v>
      </c>
      <c r="BH259" s="147">
        <f t="shared" si="42"/>
        <v>0</v>
      </c>
      <c r="BI259" s="147">
        <f t="shared" si="43"/>
        <v>0</v>
      </c>
      <c r="BJ259" s="16" t="s">
        <v>114</v>
      </c>
      <c r="BK259" s="148">
        <f t="shared" si="44"/>
        <v>0</v>
      </c>
      <c r="BL259" s="16" t="s">
        <v>113</v>
      </c>
      <c r="BM259" s="146" t="s">
        <v>609</v>
      </c>
    </row>
    <row r="260" spans="1:65" s="2" customFormat="1" ht="14.45" customHeight="1" x14ac:dyDescent="0.2">
      <c r="A260" s="28"/>
      <c r="B260" s="135"/>
      <c r="C260" s="164" t="s">
        <v>610</v>
      </c>
      <c r="D260" s="164" t="s">
        <v>216</v>
      </c>
      <c r="E260" s="165" t="s">
        <v>611</v>
      </c>
      <c r="F260" s="166" t="s">
        <v>612</v>
      </c>
      <c r="G260" s="167" t="s">
        <v>164</v>
      </c>
      <c r="H260" s="168">
        <v>6</v>
      </c>
      <c r="I260" s="168"/>
      <c r="J260" s="168"/>
      <c r="K260" s="169"/>
      <c r="L260" s="170"/>
      <c r="M260" s="171" t="s">
        <v>1</v>
      </c>
      <c r="N260" s="172" t="s">
        <v>37</v>
      </c>
      <c r="O260" s="144">
        <v>0</v>
      </c>
      <c r="P260" s="144">
        <f t="shared" si="36"/>
        <v>0</v>
      </c>
      <c r="Q260" s="144">
        <v>0</v>
      </c>
      <c r="R260" s="144">
        <f t="shared" si="37"/>
        <v>0</v>
      </c>
      <c r="S260" s="144">
        <v>0</v>
      </c>
      <c r="T260" s="145">
        <f t="shared" si="38"/>
        <v>0</v>
      </c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R260" s="146" t="s">
        <v>144</v>
      </c>
      <c r="AT260" s="146" t="s">
        <v>216</v>
      </c>
      <c r="AU260" s="146" t="s">
        <v>114</v>
      </c>
      <c r="AY260" s="16" t="s">
        <v>106</v>
      </c>
      <c r="BE260" s="147">
        <f t="shared" si="39"/>
        <v>0</v>
      </c>
      <c r="BF260" s="147">
        <f t="shared" si="40"/>
        <v>0</v>
      </c>
      <c r="BG260" s="147">
        <f t="shared" si="41"/>
        <v>0</v>
      </c>
      <c r="BH260" s="147">
        <f t="shared" si="42"/>
        <v>0</v>
      </c>
      <c r="BI260" s="147">
        <f t="shared" si="43"/>
        <v>0</v>
      </c>
      <c r="BJ260" s="16" t="s">
        <v>114</v>
      </c>
      <c r="BK260" s="148">
        <f t="shared" si="44"/>
        <v>0</v>
      </c>
      <c r="BL260" s="16" t="s">
        <v>113</v>
      </c>
      <c r="BM260" s="146" t="s">
        <v>613</v>
      </c>
    </row>
    <row r="261" spans="1:65" s="2" customFormat="1" ht="14.45" customHeight="1" x14ac:dyDescent="0.2">
      <c r="A261" s="28"/>
      <c r="B261" s="135"/>
      <c r="C261" s="164" t="s">
        <v>614</v>
      </c>
      <c r="D261" s="164" t="s">
        <v>216</v>
      </c>
      <c r="E261" s="165" t="s">
        <v>615</v>
      </c>
      <c r="F261" s="166" t="s">
        <v>616</v>
      </c>
      <c r="G261" s="167" t="s">
        <v>164</v>
      </c>
      <c r="H261" s="168">
        <v>6</v>
      </c>
      <c r="I261" s="168"/>
      <c r="J261" s="168"/>
      <c r="K261" s="169"/>
      <c r="L261" s="170"/>
      <c r="M261" s="171" t="s">
        <v>1</v>
      </c>
      <c r="N261" s="172" t="s">
        <v>37</v>
      </c>
      <c r="O261" s="144">
        <v>0</v>
      </c>
      <c r="P261" s="144">
        <f t="shared" si="36"/>
        <v>0</v>
      </c>
      <c r="Q261" s="144">
        <v>0</v>
      </c>
      <c r="R261" s="144">
        <f t="shared" si="37"/>
        <v>0</v>
      </c>
      <c r="S261" s="144">
        <v>0</v>
      </c>
      <c r="T261" s="145">
        <f t="shared" si="38"/>
        <v>0</v>
      </c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146" t="s">
        <v>144</v>
      </c>
      <c r="AT261" s="146" t="s">
        <v>216</v>
      </c>
      <c r="AU261" s="146" t="s">
        <v>114</v>
      </c>
      <c r="AY261" s="16" t="s">
        <v>106</v>
      </c>
      <c r="BE261" s="147">
        <f t="shared" si="39"/>
        <v>0</v>
      </c>
      <c r="BF261" s="147">
        <f t="shared" si="40"/>
        <v>0</v>
      </c>
      <c r="BG261" s="147">
        <f t="shared" si="41"/>
        <v>0</v>
      </c>
      <c r="BH261" s="147">
        <f t="shared" si="42"/>
        <v>0</v>
      </c>
      <c r="BI261" s="147">
        <f t="shared" si="43"/>
        <v>0</v>
      </c>
      <c r="BJ261" s="16" t="s">
        <v>114</v>
      </c>
      <c r="BK261" s="148">
        <f t="shared" si="44"/>
        <v>0</v>
      </c>
      <c r="BL261" s="16" t="s">
        <v>113</v>
      </c>
      <c r="BM261" s="146" t="s">
        <v>617</v>
      </c>
    </row>
    <row r="262" spans="1:65" s="2" customFormat="1" ht="14.45" customHeight="1" x14ac:dyDescent="0.2">
      <c r="A262" s="28"/>
      <c r="B262" s="135"/>
      <c r="C262" s="164" t="s">
        <v>618</v>
      </c>
      <c r="D262" s="164" t="s">
        <v>216</v>
      </c>
      <c r="E262" s="165" t="s">
        <v>619</v>
      </c>
      <c r="F262" s="166" t="s">
        <v>620</v>
      </c>
      <c r="G262" s="167" t="s">
        <v>164</v>
      </c>
      <c r="H262" s="168">
        <v>3</v>
      </c>
      <c r="I262" s="168"/>
      <c r="J262" s="168"/>
      <c r="K262" s="169"/>
      <c r="L262" s="170"/>
      <c r="M262" s="173" t="s">
        <v>1</v>
      </c>
      <c r="N262" s="174" t="s">
        <v>37</v>
      </c>
      <c r="O262" s="175">
        <v>0</v>
      </c>
      <c r="P262" s="175">
        <f t="shared" si="36"/>
        <v>0</v>
      </c>
      <c r="Q262" s="175">
        <v>0</v>
      </c>
      <c r="R262" s="175">
        <f t="shared" si="37"/>
        <v>0</v>
      </c>
      <c r="S262" s="175">
        <v>0</v>
      </c>
      <c r="T262" s="176">
        <f t="shared" si="38"/>
        <v>0</v>
      </c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R262" s="146" t="s">
        <v>144</v>
      </c>
      <c r="AT262" s="146" t="s">
        <v>216</v>
      </c>
      <c r="AU262" s="146" t="s">
        <v>114</v>
      </c>
      <c r="AY262" s="16" t="s">
        <v>106</v>
      </c>
      <c r="BE262" s="147">
        <f t="shared" si="39"/>
        <v>0</v>
      </c>
      <c r="BF262" s="147">
        <f t="shared" si="40"/>
        <v>0</v>
      </c>
      <c r="BG262" s="147">
        <f t="shared" si="41"/>
        <v>0</v>
      </c>
      <c r="BH262" s="147">
        <f t="shared" si="42"/>
        <v>0</v>
      </c>
      <c r="BI262" s="147">
        <f t="shared" si="43"/>
        <v>0</v>
      </c>
      <c r="BJ262" s="16" t="s">
        <v>114</v>
      </c>
      <c r="BK262" s="148">
        <f t="shared" si="44"/>
        <v>0</v>
      </c>
      <c r="BL262" s="16" t="s">
        <v>113</v>
      </c>
      <c r="BM262" s="146" t="s">
        <v>621</v>
      </c>
    </row>
    <row r="263" spans="1:65" s="2" customFormat="1" ht="6.95" customHeight="1" x14ac:dyDescent="0.2">
      <c r="A263" s="28"/>
      <c r="B263" s="43"/>
      <c r="C263" s="44"/>
      <c r="D263" s="44"/>
      <c r="E263" s="44"/>
      <c r="F263" s="44"/>
      <c r="G263" s="44"/>
      <c r="H263" s="44"/>
      <c r="I263" s="44"/>
      <c r="J263" s="44"/>
      <c r="K263" s="44"/>
      <c r="L263" s="29"/>
      <c r="M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</row>
  </sheetData>
  <autoFilter ref="C119:K262" xr:uid="{00000000-0009-0000-0000-000001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09 - Závlahový systém</vt:lpstr>
      <vt:lpstr>'Rekapitulácia stavby'!Názvy_tlače</vt:lpstr>
      <vt:lpstr>'SO 09 - Závlahový systém'!Názvy_tlače</vt:lpstr>
      <vt:lpstr>'Rekapitulácia stavby'!Oblasť_tlače</vt:lpstr>
      <vt:lpstr>'SO 09 - Závlahový systém'!Oblasť_tlače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DELL\Julia</dc:creator>
  <cp:lastModifiedBy>Ing. Monika Heregová</cp:lastModifiedBy>
  <dcterms:created xsi:type="dcterms:W3CDTF">2020-09-28T10:41:20Z</dcterms:created>
  <dcterms:modified xsi:type="dcterms:W3CDTF">2021-05-10T10:00:13Z</dcterms:modified>
</cp:coreProperties>
</file>